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_de_trabalho" defaultThemeVersion="124226"/>
  <bookViews>
    <workbookView xWindow="240" yWindow="15" windowWidth="17115" windowHeight="6300"/>
  </bookViews>
  <sheets>
    <sheet name="Capítulo 5" sheetId="4" r:id="rId1"/>
    <sheet name="BaseVendaPorDia" sheetId="2" r:id="rId2"/>
    <sheet name="TabelaPreços" sheetId="3" r:id="rId3"/>
  </sheets>
  <definedNames>
    <definedName name="_xlnm._FilterDatabase" localSheetId="1" hidden="1">BaseVendaPorDia!$A$1:$D$217</definedName>
  </definedNames>
  <calcPr calcId="144525"/>
</workbook>
</file>

<file path=xl/calcChain.xml><?xml version="1.0" encoding="utf-8"?>
<calcChain xmlns="http://schemas.openxmlformats.org/spreadsheetml/2006/main">
  <c r="C79" i="4" l="1"/>
  <c r="C56" i="4"/>
  <c r="D56" i="4"/>
  <c r="E56" i="4"/>
  <c r="F56" i="4"/>
  <c r="G56" i="4"/>
  <c r="H56" i="4"/>
  <c r="I56" i="4"/>
  <c r="J56" i="4"/>
  <c r="K56" i="4"/>
  <c r="L56" i="4"/>
  <c r="M56" i="4"/>
  <c r="N56" i="4"/>
  <c r="C57" i="4"/>
  <c r="D57" i="4"/>
  <c r="E57" i="4"/>
  <c r="F57" i="4"/>
  <c r="G57" i="4"/>
  <c r="H57" i="4"/>
  <c r="I57" i="4"/>
  <c r="J57" i="4"/>
  <c r="K57" i="4"/>
  <c r="L57" i="4"/>
  <c r="M57" i="4"/>
  <c r="N57" i="4"/>
  <c r="C58" i="4"/>
  <c r="D58" i="4"/>
  <c r="E58" i="4"/>
  <c r="F58" i="4"/>
  <c r="G58" i="4"/>
  <c r="H58" i="4"/>
  <c r="I58" i="4"/>
  <c r="J58" i="4"/>
  <c r="K58" i="4"/>
  <c r="L58" i="4"/>
  <c r="M58" i="4"/>
  <c r="N58" i="4"/>
  <c r="C59" i="4"/>
  <c r="D59" i="4"/>
  <c r="E59" i="4"/>
  <c r="F59" i="4"/>
  <c r="G59" i="4"/>
  <c r="H59" i="4"/>
  <c r="I59" i="4"/>
  <c r="J59" i="4"/>
  <c r="K59" i="4"/>
  <c r="L59" i="4"/>
  <c r="M59" i="4"/>
  <c r="N59" i="4"/>
  <c r="C60" i="4"/>
  <c r="D60" i="4"/>
  <c r="E60" i="4"/>
  <c r="F60" i="4"/>
  <c r="G60" i="4"/>
  <c r="H60" i="4"/>
  <c r="I60" i="4"/>
  <c r="J60" i="4"/>
  <c r="K60" i="4"/>
  <c r="L60" i="4"/>
  <c r="M60" i="4"/>
  <c r="N60" i="4"/>
  <c r="C61" i="4"/>
  <c r="D61" i="4"/>
  <c r="E61" i="4"/>
  <c r="F61" i="4"/>
  <c r="G61" i="4"/>
  <c r="H61" i="4"/>
  <c r="I61" i="4"/>
  <c r="J61" i="4"/>
  <c r="K61" i="4"/>
  <c r="L61" i="4"/>
  <c r="M61" i="4"/>
  <c r="N61" i="4"/>
  <c r="C62" i="4"/>
  <c r="D62" i="4"/>
  <c r="E62" i="4"/>
  <c r="F62" i="4"/>
  <c r="G62" i="4"/>
  <c r="H62" i="4"/>
  <c r="I62" i="4"/>
  <c r="J62" i="4"/>
  <c r="K62" i="4"/>
  <c r="L62" i="4"/>
  <c r="M62" i="4"/>
  <c r="N62" i="4"/>
  <c r="C63" i="4"/>
  <c r="D63" i="4"/>
  <c r="E63" i="4"/>
  <c r="F63" i="4"/>
  <c r="G63" i="4"/>
  <c r="H63" i="4"/>
  <c r="I63" i="4"/>
  <c r="J63" i="4"/>
  <c r="K63" i="4"/>
  <c r="L63" i="4"/>
  <c r="M63" i="4"/>
  <c r="N63" i="4"/>
  <c r="C64" i="4"/>
  <c r="D64" i="4"/>
  <c r="E64" i="4"/>
  <c r="F64" i="4"/>
  <c r="G64" i="4"/>
  <c r="H64" i="4"/>
  <c r="I64" i="4"/>
  <c r="J64" i="4"/>
  <c r="K64" i="4"/>
  <c r="L64" i="4"/>
  <c r="M64" i="4"/>
  <c r="N64" i="4"/>
  <c r="C65" i="4"/>
  <c r="D65" i="4"/>
  <c r="E65" i="4"/>
  <c r="F65" i="4"/>
  <c r="G65" i="4"/>
  <c r="H65" i="4"/>
  <c r="I65" i="4"/>
  <c r="J65" i="4"/>
  <c r="K65" i="4"/>
  <c r="L65" i="4"/>
  <c r="M65" i="4"/>
  <c r="N65" i="4"/>
  <c r="C66" i="4"/>
  <c r="D66" i="4"/>
  <c r="E66" i="4"/>
  <c r="F66" i="4"/>
  <c r="G66" i="4"/>
  <c r="H66" i="4"/>
  <c r="I66" i="4"/>
  <c r="J66" i="4"/>
  <c r="K66" i="4"/>
  <c r="L66" i="4"/>
  <c r="M66" i="4"/>
  <c r="N66" i="4"/>
  <c r="C67" i="4"/>
  <c r="D67" i="4"/>
  <c r="E67" i="4"/>
  <c r="F67" i="4"/>
  <c r="G67" i="4"/>
  <c r="H67" i="4"/>
  <c r="I67" i="4"/>
  <c r="J67" i="4"/>
  <c r="K67" i="4"/>
  <c r="L67" i="4"/>
  <c r="M67" i="4"/>
  <c r="N67" i="4"/>
  <c r="C68" i="4"/>
  <c r="D68" i="4"/>
  <c r="E68" i="4"/>
  <c r="F68" i="4"/>
  <c r="G68" i="4"/>
  <c r="H68" i="4"/>
  <c r="I68" i="4"/>
  <c r="J68" i="4"/>
  <c r="K68" i="4"/>
  <c r="L68" i="4"/>
  <c r="M68" i="4"/>
  <c r="N68" i="4"/>
  <c r="C69" i="4"/>
  <c r="D69" i="4"/>
  <c r="E69" i="4"/>
  <c r="F69" i="4"/>
  <c r="G69" i="4"/>
  <c r="H69" i="4"/>
  <c r="I69" i="4"/>
  <c r="J69" i="4"/>
  <c r="K69" i="4"/>
  <c r="L69" i="4"/>
  <c r="M69" i="4"/>
  <c r="N69" i="4"/>
  <c r="C70" i="4"/>
  <c r="D70" i="4"/>
  <c r="E70" i="4"/>
  <c r="F70" i="4"/>
  <c r="G70" i="4"/>
  <c r="H70" i="4"/>
  <c r="I70" i="4"/>
  <c r="J70" i="4"/>
  <c r="K70" i="4"/>
  <c r="L70" i="4"/>
  <c r="M70" i="4"/>
  <c r="N70" i="4"/>
  <c r="C71" i="4"/>
  <c r="D71" i="4"/>
  <c r="E71" i="4"/>
  <c r="F71" i="4"/>
  <c r="G71" i="4"/>
  <c r="H71" i="4"/>
  <c r="I71" i="4"/>
  <c r="J71" i="4"/>
  <c r="K71" i="4"/>
  <c r="L71" i="4"/>
  <c r="M71" i="4"/>
  <c r="N71" i="4"/>
  <c r="C55" i="4"/>
  <c r="D55" i="4"/>
  <c r="E55" i="4"/>
  <c r="F55" i="4"/>
  <c r="G55" i="4"/>
  <c r="H55" i="4"/>
  <c r="I55" i="4"/>
  <c r="J55" i="4"/>
  <c r="K55" i="4"/>
  <c r="L55" i="4"/>
  <c r="M55" i="4"/>
  <c r="N55" i="4"/>
  <c r="N54" i="4"/>
  <c r="M54" i="4"/>
  <c r="L54" i="4"/>
  <c r="K54" i="4"/>
  <c r="J54" i="4"/>
  <c r="I54" i="4"/>
  <c r="H54" i="4"/>
  <c r="G54" i="4"/>
  <c r="F54" i="4"/>
  <c r="E54" i="4"/>
  <c r="D54" i="4"/>
  <c r="C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54" i="4"/>
  <c r="L14" i="4"/>
  <c r="K14" i="4"/>
  <c r="J14" i="4"/>
  <c r="I14" i="4"/>
  <c r="I18" i="4" s="1"/>
  <c r="K18" i="4" s="1"/>
  <c r="D108" i="4" l="1" a="1"/>
  <c r="D108" i="4"/>
  <c r="D100" i="4"/>
  <c r="D28" i="4" l="1" a="1"/>
  <c r="D28" i="4"/>
  <c r="E28" i="4" a="1"/>
  <c r="E28" i="4"/>
  <c r="F28" i="4" a="1"/>
  <c r="F28" i="4"/>
  <c r="G28" i="4" a="1"/>
  <c r="G28" i="4"/>
  <c r="H28" i="4" a="1"/>
  <c r="H28" i="4"/>
  <c r="I28" i="4" a="1"/>
  <c r="I28" i="4"/>
  <c r="J28" i="4" a="1"/>
  <c r="J28" i="4"/>
  <c r="K28" i="4" a="1"/>
  <c r="K28" i="4"/>
  <c r="L28" i="4" a="1"/>
  <c r="L28" i="4"/>
  <c r="M28" i="4" a="1"/>
  <c r="M28" i="4"/>
  <c r="N28" i="4" a="1"/>
  <c r="N28" i="4"/>
  <c r="D29" i="4" a="1"/>
  <c r="D29" i="4"/>
  <c r="E29" i="4" a="1"/>
  <c r="E29" i="4"/>
  <c r="F29" i="4" a="1"/>
  <c r="F29" i="4"/>
  <c r="G29" i="4" a="1"/>
  <c r="G29" i="4"/>
  <c r="H29" i="4" a="1"/>
  <c r="H29" i="4"/>
  <c r="I29" i="4" a="1"/>
  <c r="I29" i="4"/>
  <c r="J29" i="4" a="1"/>
  <c r="J29" i="4"/>
  <c r="K29" i="4" a="1"/>
  <c r="K29" i="4"/>
  <c r="L29" i="4" a="1"/>
  <c r="L29" i="4"/>
  <c r="M29" i="4" a="1"/>
  <c r="M29" i="4"/>
  <c r="N29" i="4" a="1"/>
  <c r="N29" i="4"/>
  <c r="D30" i="4" a="1"/>
  <c r="D30" i="4"/>
  <c r="E30" i="4" a="1"/>
  <c r="E30" i="4"/>
  <c r="F30" i="4" a="1"/>
  <c r="F30" i="4"/>
  <c r="G30" i="4" a="1"/>
  <c r="G30" i="4"/>
  <c r="H30" i="4" a="1"/>
  <c r="H30" i="4"/>
  <c r="I30" i="4" a="1"/>
  <c r="I30" i="4"/>
  <c r="J30" i="4" a="1"/>
  <c r="J30" i="4"/>
  <c r="K30" i="4" a="1"/>
  <c r="K30" i="4"/>
  <c r="L30" i="4" a="1"/>
  <c r="L30" i="4"/>
  <c r="M30" i="4" a="1"/>
  <c r="M30" i="4"/>
  <c r="N30" i="4" a="1"/>
  <c r="N30" i="4"/>
  <c r="D31" i="4" a="1"/>
  <c r="D31" i="4"/>
  <c r="E31" i="4" a="1"/>
  <c r="E31" i="4"/>
  <c r="F31" i="4" a="1"/>
  <c r="F31" i="4"/>
  <c r="G31" i="4" a="1"/>
  <c r="G31" i="4"/>
  <c r="H31" i="4" a="1"/>
  <c r="H31" i="4"/>
  <c r="I31" i="4" a="1"/>
  <c r="I31" i="4"/>
  <c r="J31" i="4" a="1"/>
  <c r="J31" i="4"/>
  <c r="K31" i="4" a="1"/>
  <c r="K31" i="4"/>
  <c r="L31" i="4" a="1"/>
  <c r="L31" i="4"/>
  <c r="M31" i="4" a="1"/>
  <c r="M31" i="4"/>
  <c r="N31" i="4" a="1"/>
  <c r="N31" i="4"/>
  <c r="D32" i="4" a="1"/>
  <c r="D32" i="4"/>
  <c r="E32" i="4" a="1"/>
  <c r="E32" i="4"/>
  <c r="F32" i="4" a="1"/>
  <c r="F32" i="4"/>
  <c r="G32" i="4" a="1"/>
  <c r="G32" i="4"/>
  <c r="H32" i="4" a="1"/>
  <c r="H32" i="4"/>
  <c r="I32" i="4" a="1"/>
  <c r="I32" i="4"/>
  <c r="J32" i="4" a="1"/>
  <c r="J32" i="4"/>
  <c r="K32" i="4" a="1"/>
  <c r="K32" i="4"/>
  <c r="L32" i="4" a="1"/>
  <c r="L32" i="4"/>
  <c r="M32" i="4" a="1"/>
  <c r="M32" i="4"/>
  <c r="N32" i="4" a="1"/>
  <c r="N32" i="4"/>
  <c r="D33" i="4" a="1"/>
  <c r="D33" i="4"/>
  <c r="E33" i="4" a="1"/>
  <c r="E33" i="4"/>
  <c r="F33" i="4" a="1"/>
  <c r="F33" i="4"/>
  <c r="G33" i="4" a="1"/>
  <c r="G33" i="4"/>
  <c r="H33" i="4" a="1"/>
  <c r="H33" i="4"/>
  <c r="I33" i="4" a="1"/>
  <c r="I33" i="4"/>
  <c r="J33" i="4" a="1"/>
  <c r="J33" i="4"/>
  <c r="K33" i="4" a="1"/>
  <c r="K33" i="4"/>
  <c r="L33" i="4" a="1"/>
  <c r="L33" i="4"/>
  <c r="M33" i="4" a="1"/>
  <c r="M33" i="4"/>
  <c r="N33" i="4" a="1"/>
  <c r="N33" i="4"/>
  <c r="D34" i="4" a="1"/>
  <c r="D34" i="4"/>
  <c r="E34" i="4" a="1"/>
  <c r="E34" i="4"/>
  <c r="F34" i="4" a="1"/>
  <c r="F34" i="4"/>
  <c r="G34" i="4" a="1"/>
  <c r="G34" i="4"/>
  <c r="H34" i="4" a="1"/>
  <c r="H34" i="4"/>
  <c r="I34" i="4" a="1"/>
  <c r="I34" i="4"/>
  <c r="J34" i="4" a="1"/>
  <c r="J34" i="4"/>
  <c r="K34" i="4" a="1"/>
  <c r="K34" i="4"/>
  <c r="L34" i="4" a="1"/>
  <c r="L34" i="4"/>
  <c r="M34" i="4" a="1"/>
  <c r="M34" i="4"/>
  <c r="N34" i="4" a="1"/>
  <c r="N34" i="4"/>
  <c r="D35" i="4" a="1"/>
  <c r="D35" i="4"/>
  <c r="E35" i="4" a="1"/>
  <c r="E35" i="4"/>
  <c r="F35" i="4" a="1"/>
  <c r="F35" i="4"/>
  <c r="G35" i="4" a="1"/>
  <c r="G35" i="4"/>
  <c r="H35" i="4" a="1"/>
  <c r="H35" i="4"/>
  <c r="I35" i="4" a="1"/>
  <c r="I35" i="4"/>
  <c r="J35" i="4" a="1"/>
  <c r="J35" i="4"/>
  <c r="K35" i="4" a="1"/>
  <c r="K35" i="4"/>
  <c r="L35" i="4" a="1"/>
  <c r="L35" i="4"/>
  <c r="M35" i="4" a="1"/>
  <c r="M35" i="4"/>
  <c r="N35" i="4" a="1"/>
  <c r="N35" i="4"/>
  <c r="D36" i="4" a="1"/>
  <c r="D36" i="4"/>
  <c r="E36" i="4" a="1"/>
  <c r="E36" i="4"/>
  <c r="F36" i="4" a="1"/>
  <c r="F36" i="4"/>
  <c r="G36" i="4" a="1"/>
  <c r="G36" i="4"/>
  <c r="H36" i="4" a="1"/>
  <c r="H36" i="4"/>
  <c r="I36" i="4" a="1"/>
  <c r="I36" i="4"/>
  <c r="J36" i="4" a="1"/>
  <c r="J36" i="4"/>
  <c r="K36" i="4" a="1"/>
  <c r="K36" i="4"/>
  <c r="L36" i="4" a="1"/>
  <c r="L36" i="4"/>
  <c r="M36" i="4" a="1"/>
  <c r="M36" i="4"/>
  <c r="N36" i="4" a="1"/>
  <c r="N36" i="4"/>
  <c r="D37" i="4" a="1"/>
  <c r="D37" i="4"/>
  <c r="E37" i="4" a="1"/>
  <c r="E37" i="4"/>
  <c r="F37" i="4" a="1"/>
  <c r="F37" i="4"/>
  <c r="G37" i="4" a="1"/>
  <c r="G37" i="4"/>
  <c r="H37" i="4" a="1"/>
  <c r="H37" i="4"/>
  <c r="I37" i="4" a="1"/>
  <c r="I37" i="4"/>
  <c r="J37" i="4" a="1"/>
  <c r="J37" i="4"/>
  <c r="K37" i="4" a="1"/>
  <c r="K37" i="4"/>
  <c r="L37" i="4" a="1"/>
  <c r="L37" i="4"/>
  <c r="M37" i="4" a="1"/>
  <c r="M37" i="4"/>
  <c r="N37" i="4" a="1"/>
  <c r="N37" i="4"/>
  <c r="D38" i="4" a="1"/>
  <c r="D38" i="4"/>
  <c r="E38" i="4" a="1"/>
  <c r="E38" i="4"/>
  <c r="F38" i="4" a="1"/>
  <c r="F38" i="4"/>
  <c r="G38" i="4" a="1"/>
  <c r="G38" i="4"/>
  <c r="H38" i="4" a="1"/>
  <c r="H38" i="4"/>
  <c r="I38" i="4" a="1"/>
  <c r="I38" i="4"/>
  <c r="J38" i="4" a="1"/>
  <c r="J38" i="4"/>
  <c r="K38" i="4" a="1"/>
  <c r="K38" i="4"/>
  <c r="L38" i="4" a="1"/>
  <c r="L38" i="4"/>
  <c r="M38" i="4" a="1"/>
  <c r="M38" i="4"/>
  <c r="N38" i="4" a="1"/>
  <c r="N38" i="4"/>
  <c r="D39" i="4" a="1"/>
  <c r="D39" i="4"/>
  <c r="E39" i="4" a="1"/>
  <c r="E39" i="4"/>
  <c r="F39" i="4" a="1"/>
  <c r="F39" i="4"/>
  <c r="G39" i="4" a="1"/>
  <c r="G39" i="4"/>
  <c r="H39" i="4" a="1"/>
  <c r="H39" i="4"/>
  <c r="I39" i="4" a="1"/>
  <c r="I39" i="4"/>
  <c r="J39" i="4" a="1"/>
  <c r="J39" i="4"/>
  <c r="K39" i="4" a="1"/>
  <c r="K39" i="4"/>
  <c r="L39" i="4" a="1"/>
  <c r="L39" i="4"/>
  <c r="M39" i="4" a="1"/>
  <c r="M39" i="4"/>
  <c r="N39" i="4" a="1"/>
  <c r="N39" i="4"/>
  <c r="D40" i="4" a="1"/>
  <c r="D40" i="4"/>
  <c r="E40" i="4" a="1"/>
  <c r="E40" i="4"/>
  <c r="F40" i="4" a="1"/>
  <c r="F40" i="4"/>
  <c r="G40" i="4" a="1"/>
  <c r="G40" i="4"/>
  <c r="H40" i="4" a="1"/>
  <c r="H40" i="4"/>
  <c r="I40" i="4" a="1"/>
  <c r="I40" i="4"/>
  <c r="J40" i="4" a="1"/>
  <c r="J40" i="4"/>
  <c r="K40" i="4" a="1"/>
  <c r="K40" i="4"/>
  <c r="L40" i="4" a="1"/>
  <c r="L40" i="4"/>
  <c r="M40" i="4" a="1"/>
  <c r="M40" i="4"/>
  <c r="N40" i="4" a="1"/>
  <c r="N40" i="4"/>
  <c r="D41" i="4" a="1"/>
  <c r="D41" i="4"/>
  <c r="E41" i="4" a="1"/>
  <c r="E41" i="4"/>
  <c r="F41" i="4" a="1"/>
  <c r="F41" i="4"/>
  <c r="G41" i="4" a="1"/>
  <c r="G41" i="4"/>
  <c r="H41" i="4" a="1"/>
  <c r="H41" i="4"/>
  <c r="I41" i="4" a="1"/>
  <c r="I41" i="4"/>
  <c r="J41" i="4" a="1"/>
  <c r="J41" i="4"/>
  <c r="K41" i="4" a="1"/>
  <c r="K41" i="4"/>
  <c r="L41" i="4" a="1"/>
  <c r="L41" i="4"/>
  <c r="M41" i="4" a="1"/>
  <c r="M41" i="4"/>
  <c r="N41" i="4" a="1"/>
  <c r="N41" i="4"/>
  <c r="D42" i="4" a="1"/>
  <c r="D42" i="4"/>
  <c r="E42" i="4" a="1"/>
  <c r="E42" i="4"/>
  <c r="F42" i="4" a="1"/>
  <c r="F42" i="4"/>
  <c r="G42" i="4" a="1"/>
  <c r="G42" i="4"/>
  <c r="H42" i="4" a="1"/>
  <c r="H42" i="4"/>
  <c r="I42" i="4" a="1"/>
  <c r="I42" i="4"/>
  <c r="J42" i="4" a="1"/>
  <c r="J42" i="4"/>
  <c r="K42" i="4" a="1"/>
  <c r="K42" i="4"/>
  <c r="L42" i="4" a="1"/>
  <c r="L42" i="4"/>
  <c r="M42" i="4" a="1"/>
  <c r="M42" i="4"/>
  <c r="N42" i="4" a="1"/>
  <c r="N42" i="4"/>
  <c r="D43" i="4" a="1"/>
  <c r="D43" i="4"/>
  <c r="E43" i="4" a="1"/>
  <c r="E43" i="4"/>
  <c r="F43" i="4" a="1"/>
  <c r="F43" i="4"/>
  <c r="G43" i="4" a="1"/>
  <c r="G43" i="4"/>
  <c r="H43" i="4" a="1"/>
  <c r="H43" i="4"/>
  <c r="I43" i="4" a="1"/>
  <c r="I43" i="4"/>
  <c r="J43" i="4" a="1"/>
  <c r="J43" i="4"/>
  <c r="K43" i="4" a="1"/>
  <c r="K43" i="4"/>
  <c r="L43" i="4" a="1"/>
  <c r="L43" i="4"/>
  <c r="M43" i="4" a="1"/>
  <c r="M43" i="4"/>
  <c r="N43" i="4" a="1"/>
  <c r="N43" i="4"/>
  <c r="D44" i="4" a="1"/>
  <c r="D44" i="4"/>
  <c r="E44" i="4" a="1"/>
  <c r="E44" i="4"/>
  <c r="F44" i="4" a="1"/>
  <c r="F44" i="4"/>
  <c r="G44" i="4" a="1"/>
  <c r="G44" i="4"/>
  <c r="H44" i="4" a="1"/>
  <c r="H44" i="4"/>
  <c r="I44" i="4" a="1"/>
  <c r="I44" i="4"/>
  <c r="J44" i="4" a="1"/>
  <c r="J44" i="4"/>
  <c r="K44" i="4" a="1"/>
  <c r="K44" i="4"/>
  <c r="L44" i="4" a="1"/>
  <c r="L44" i="4"/>
  <c r="M44" i="4" a="1"/>
  <c r="M44" i="4"/>
  <c r="N44" i="4" a="1"/>
  <c r="N44" i="4"/>
  <c r="D45" i="4" a="1"/>
  <c r="D45" i="4"/>
  <c r="E45" i="4" a="1"/>
  <c r="E45" i="4"/>
  <c r="F45" i="4" a="1"/>
  <c r="F45" i="4"/>
  <c r="G45" i="4" a="1"/>
  <c r="G45" i="4"/>
  <c r="H45" i="4" a="1"/>
  <c r="H45" i="4"/>
  <c r="I45" i="4" a="1"/>
  <c r="I45" i="4"/>
  <c r="J45" i="4" a="1"/>
  <c r="J45" i="4"/>
  <c r="K45" i="4" a="1"/>
  <c r="K45" i="4"/>
  <c r="L45" i="4" a="1"/>
  <c r="L45" i="4"/>
  <c r="M45" i="4" a="1"/>
  <c r="M45" i="4"/>
  <c r="N45" i="4" a="1"/>
  <c r="N45" i="4"/>
  <c r="C29" i="4" a="1"/>
  <c r="C29" i="4"/>
  <c r="C30" i="4" a="1"/>
  <c r="C30" i="4"/>
  <c r="C31" i="4" a="1"/>
  <c r="C31" i="4"/>
  <c r="C32" i="4" a="1"/>
  <c r="C32" i="4"/>
  <c r="C33" i="4" a="1"/>
  <c r="C33" i="4"/>
  <c r="C34" i="4" a="1"/>
  <c r="C34" i="4"/>
  <c r="C35" i="4" a="1"/>
  <c r="C35" i="4"/>
  <c r="C36" i="4" a="1"/>
  <c r="C36" i="4"/>
  <c r="C37" i="4" a="1"/>
  <c r="C37" i="4"/>
  <c r="C38" i="4" a="1"/>
  <c r="C38" i="4"/>
  <c r="C39" i="4" a="1"/>
  <c r="C39" i="4"/>
  <c r="C40" i="4" a="1"/>
  <c r="C40" i="4"/>
  <c r="C41" i="4" a="1"/>
  <c r="C41" i="4"/>
  <c r="C42" i="4" a="1"/>
  <c r="C42" i="4"/>
  <c r="C43" i="4" a="1"/>
  <c r="C43" i="4"/>
  <c r="C44" i="4" a="1"/>
  <c r="C44" i="4"/>
  <c r="C45" i="4" a="1"/>
  <c r="C45" i="4"/>
  <c r="C28" i="4" a="1"/>
  <c r="C28" i="4"/>
  <c r="C46" i="4"/>
  <c r="N46" i="4" l="1"/>
  <c r="C90" i="4" s="1"/>
  <c r="M46" i="4"/>
  <c r="C89" i="4" s="1"/>
  <c r="L46" i="4"/>
  <c r="K46" i="4"/>
  <c r="C87" i="4" s="1"/>
  <c r="J46" i="4"/>
  <c r="C86" i="4" s="1"/>
  <c r="I46" i="4"/>
  <c r="H46" i="4"/>
  <c r="C84" i="4" s="1"/>
  <c r="G46" i="4"/>
  <c r="C83" i="4" s="1"/>
  <c r="F46" i="4"/>
  <c r="E46" i="4"/>
  <c r="C81" i="4" s="1"/>
  <c r="D46" i="4"/>
  <c r="C80" i="4" s="1"/>
  <c r="O28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C82" i="4" l="1"/>
  <c r="C85" i="4"/>
  <c r="C88" i="4"/>
  <c r="O46" i="4"/>
  <c r="O72" i="4"/>
  <c r="C91" i="4" l="1"/>
  <c r="C72" i="4"/>
  <c r="N72" i="4"/>
  <c r="M72" i="4"/>
  <c r="L72" i="4"/>
  <c r="K72" i="4"/>
  <c r="J72" i="4"/>
  <c r="I72" i="4"/>
  <c r="H72" i="4"/>
  <c r="G72" i="4"/>
  <c r="F72" i="4"/>
  <c r="E72" i="4"/>
  <c r="D72" i="4"/>
  <c r="D79" i="4" l="1"/>
  <c r="D80" i="4"/>
  <c r="D81" i="4"/>
  <c r="D83" i="4"/>
  <c r="D84" i="4"/>
  <c r="D86" i="4"/>
  <c r="D87" i="4"/>
  <c r="D89" i="4"/>
  <c r="D90" i="4"/>
  <c r="D82" i="4"/>
  <c r="D85" i="4"/>
  <c r="D88" i="4"/>
  <c r="D91" i="4" l="1"/>
</calcChain>
</file>

<file path=xl/sharedStrings.xml><?xml version="1.0" encoding="utf-8"?>
<sst xmlns="http://schemas.openxmlformats.org/spreadsheetml/2006/main" count="1408" uniqueCount="68">
  <si>
    <t>Produto</t>
  </si>
  <si>
    <t>TV 32''</t>
  </si>
  <si>
    <t>TV 42''</t>
  </si>
  <si>
    <t>Monitor LED 19''</t>
  </si>
  <si>
    <t>Monitor LED 21''</t>
  </si>
  <si>
    <t>Notebook Core I3</t>
  </si>
  <si>
    <t>Notebook Core I5</t>
  </si>
  <si>
    <t>Notebook Core I7</t>
  </si>
  <si>
    <t>Câmera Digital HP CB 350</t>
  </si>
  <si>
    <t>Câmera Digital HP CW 450T</t>
  </si>
  <si>
    <t>Nobreak APC 600Va Back-Ups ES</t>
  </si>
  <si>
    <t>Notebook ASUS EEEPC1005HA PINK</t>
  </si>
  <si>
    <t>Notebook Acer Aspire D250-1330</t>
  </si>
  <si>
    <t>PenDrive HP 4Gb</t>
  </si>
  <si>
    <t>ROTEADOR D-LINK ADSL - 500B</t>
  </si>
  <si>
    <t>Software Windows 7 PRO FULL</t>
  </si>
  <si>
    <t>Teclado LeaderShip FLEX</t>
  </si>
  <si>
    <t>WebCam Clone 1.3K pixels 11090</t>
  </si>
  <si>
    <t>WebCam EXTREAM LUNAR 2000K Real</t>
  </si>
  <si>
    <t>Loja</t>
  </si>
  <si>
    <t>Central</t>
  </si>
  <si>
    <t>Filial A</t>
  </si>
  <si>
    <t>Filial B</t>
  </si>
  <si>
    <t>Data da Venda</t>
  </si>
  <si>
    <t>Qtd de Itens Vendidos</t>
  </si>
  <si>
    <t>Total no Mês</t>
  </si>
  <si>
    <t>Total por Produto</t>
  </si>
  <si>
    <t>Preço</t>
  </si>
  <si>
    <t>Selecione o Mês:</t>
  </si>
  <si>
    <t>Selecione o Produto:</t>
  </si>
  <si>
    <t>Resultado:</t>
  </si>
  <si>
    <t>Experimente você mesmo!</t>
  </si>
  <si>
    <t>Uso do PROCV</t>
  </si>
  <si>
    <t>Uso da SOMA Condicional</t>
  </si>
  <si>
    <t>Exemplos</t>
  </si>
  <si>
    <t>Mês</t>
  </si>
  <si>
    <t>Venda ($)</t>
  </si>
  <si>
    <t>% Vendida</t>
  </si>
  <si>
    <t>Nome do Aluno</t>
  </si>
  <si>
    <t>José da Silva</t>
  </si>
  <si>
    <t>Marina Dutra</t>
  </si>
  <si>
    <t>Paulo Santos</t>
  </si>
  <si>
    <t>André Gonçalves</t>
  </si>
  <si>
    <t>Camilla Mattos</t>
  </si>
  <si>
    <t>Márcia Aparecida</t>
  </si>
  <si>
    <t>Diego Costa</t>
  </si>
  <si>
    <t>Gabriella Mendes</t>
  </si>
  <si>
    <t>João Paulo</t>
  </si>
  <si>
    <t>Fred Souza</t>
  </si>
  <si>
    <t>Raíssa Prado</t>
  </si>
  <si>
    <t>Milena Aguiar</t>
  </si>
  <si>
    <r>
      <t>1</t>
    </r>
    <r>
      <rPr>
        <b/>
        <sz val="11"/>
        <color theme="1"/>
        <rFont val="Calibri"/>
        <family val="2"/>
      </rPr>
      <t>º</t>
    </r>
    <r>
      <rPr>
        <b/>
        <sz val="11"/>
        <color theme="1"/>
        <rFont val="Calibri"/>
        <family val="2"/>
        <scheme val="minor"/>
      </rPr>
      <t xml:space="preserve"> Bimestre</t>
    </r>
  </si>
  <si>
    <r>
      <t>2</t>
    </r>
    <r>
      <rPr>
        <b/>
        <sz val="11"/>
        <color theme="1"/>
        <rFont val="Calibri"/>
        <family val="2"/>
      </rPr>
      <t>º</t>
    </r>
    <r>
      <rPr>
        <b/>
        <sz val="11"/>
        <color theme="1"/>
        <rFont val="Calibri"/>
        <family val="2"/>
        <scheme val="minor"/>
      </rPr>
      <t xml:space="preserve"> Bimestre</t>
    </r>
  </si>
  <si>
    <r>
      <t>3</t>
    </r>
    <r>
      <rPr>
        <b/>
        <sz val="11"/>
        <color theme="1"/>
        <rFont val="Calibri"/>
        <family val="2"/>
      </rPr>
      <t>º</t>
    </r>
    <r>
      <rPr>
        <b/>
        <sz val="11"/>
        <color theme="1"/>
        <rFont val="Calibri"/>
        <family val="2"/>
        <scheme val="minor"/>
      </rPr>
      <t xml:space="preserve"> Bimestre</t>
    </r>
  </si>
  <si>
    <r>
      <t>4</t>
    </r>
    <r>
      <rPr>
        <b/>
        <sz val="11"/>
        <color theme="1"/>
        <rFont val="Calibri"/>
        <family val="2"/>
      </rPr>
      <t>º</t>
    </r>
    <r>
      <rPr>
        <b/>
        <sz val="11"/>
        <color theme="1"/>
        <rFont val="Calibri"/>
        <family val="2"/>
        <scheme val="minor"/>
      </rPr>
      <t xml:space="preserve"> Bimestre</t>
    </r>
  </si>
  <si>
    <t>PROCV</t>
  </si>
  <si>
    <t>Selecione o Aluno</t>
  </si>
  <si>
    <t>1º Bimestre</t>
  </si>
  <si>
    <t>3º Bimestre</t>
  </si>
  <si>
    <t>2º Bimestre</t>
  </si>
  <si>
    <t>4º Bimestre</t>
  </si>
  <si>
    <t>Suas notas foram:</t>
  </si>
  <si>
    <t>Média Final</t>
  </si>
  <si>
    <t>Resultado Final:</t>
  </si>
  <si>
    <t>1. Exibir Boletim</t>
  </si>
  <si>
    <t>2. Exibir Totais de Produtos Vendidos Por Mês</t>
  </si>
  <si>
    <t>3. Exibir Percentual de Produtos Vendidos Por Mês</t>
  </si>
  <si>
    <t>4. Exibir Valor e Percentual Vendidos Por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</si>
</sst>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6]mmmm;@"/>
    <numFmt numFmtId="165" formatCode="mmmm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2" tint="-9.9978637043366805E-2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Arial"/>
      <family val="2"/>
    </font>
    <font>
      <b/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36"/>
      <color theme="1"/>
      <name val="Times New Roman"/>
      <family val="1"/>
    </font>
    <font>
      <b/>
      <i/>
      <sz val="22"/>
      <color theme="4" tint="-0.249977111117893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C000"/>
      <name val="Calibri"/>
      <family val="2"/>
      <scheme val="minor"/>
    </font>
    <font>
      <sz val="1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0" applyFont="1" applyFill="1"/>
    <xf numFmtId="14" fontId="0" fillId="0" borderId="0" xfId="0" applyNumberFormat="1"/>
    <xf numFmtId="0" fontId="2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8" borderId="0" xfId="0" applyFill="1" applyProtection="1"/>
    <xf numFmtId="0" fontId="10" fillId="8" borderId="0" xfId="0" applyFont="1" applyFill="1" applyProtection="1"/>
    <xf numFmtId="0" fontId="0" fillId="12" borderId="2" xfId="0" applyFill="1" applyBorder="1" applyProtection="1"/>
    <xf numFmtId="0" fontId="6" fillId="12" borderId="2" xfId="0" applyFont="1" applyFill="1" applyBorder="1" applyProtection="1"/>
    <xf numFmtId="0" fontId="0" fillId="6" borderId="0" xfId="0" applyFill="1" applyBorder="1" applyProtection="1"/>
    <xf numFmtId="0" fontId="6" fillId="6" borderId="0" xfId="0" applyFont="1" applyFill="1" applyBorder="1" applyProtection="1"/>
    <xf numFmtId="0" fontId="0" fillId="0" borderId="0" xfId="0" applyProtection="1"/>
    <xf numFmtId="0" fontId="3" fillId="3" borderId="0" xfId="0" applyFont="1" applyFill="1" applyBorder="1" applyProtection="1"/>
    <xf numFmtId="164" fontId="3" fillId="3" borderId="0" xfId="0" applyNumberFormat="1" applyFont="1" applyFill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center"/>
    </xf>
    <xf numFmtId="0" fontId="0" fillId="0" borderId="0" xfId="0" applyBorder="1" applyProtection="1"/>
    <xf numFmtId="4" fontId="0" fillId="0" borderId="0" xfId="0" applyNumberFormat="1" applyBorder="1" applyAlignment="1" applyProtection="1">
      <alignment horizontal="center"/>
    </xf>
    <xf numFmtId="4" fontId="5" fillId="5" borderId="0" xfId="0" applyNumberFormat="1" applyFont="1" applyFill="1" applyBorder="1" applyAlignment="1" applyProtection="1">
      <alignment horizontal="center"/>
    </xf>
    <xf numFmtId="0" fontId="4" fillId="5" borderId="0" xfId="0" applyFont="1" applyFill="1" applyBorder="1" applyProtection="1"/>
    <xf numFmtId="4" fontId="4" fillId="5" borderId="0" xfId="0" applyNumberFormat="1" applyFont="1" applyFill="1" applyBorder="1" applyAlignment="1" applyProtection="1">
      <alignment horizontal="center"/>
    </xf>
    <xf numFmtId="0" fontId="0" fillId="10" borderId="0" xfId="0" applyFill="1" applyProtection="1"/>
    <xf numFmtId="0" fontId="10" fillId="10" borderId="0" xfId="0" applyFont="1" applyFill="1" applyProtection="1"/>
    <xf numFmtId="0" fontId="0" fillId="11" borderId="0" xfId="0" applyFill="1" applyProtection="1"/>
    <xf numFmtId="0" fontId="11" fillId="11" borderId="0" xfId="0" applyFont="1" applyFill="1" applyProtection="1"/>
    <xf numFmtId="0" fontId="2" fillId="0" borderId="0" xfId="0" applyFont="1" applyProtection="1"/>
    <xf numFmtId="0" fontId="0" fillId="0" borderId="0" xfId="0" applyAlignment="1" applyProtection="1">
      <alignment horizontal="left"/>
    </xf>
    <xf numFmtId="0" fontId="0" fillId="9" borderId="0" xfId="0" applyFill="1" applyProtection="1">
      <protection locked="0"/>
    </xf>
    <xf numFmtId="165" fontId="0" fillId="9" borderId="0" xfId="0" applyNumberFormat="1" applyFill="1" applyAlignment="1" applyProtection="1">
      <alignment horizontal="left"/>
      <protection locked="0"/>
    </xf>
    <xf numFmtId="10" fontId="0" fillId="0" borderId="0" xfId="1" applyNumberFormat="1" applyFont="1" applyBorder="1" applyAlignment="1" applyProtection="1">
      <alignment horizontal="center"/>
    </xf>
    <xf numFmtId="10" fontId="4" fillId="5" borderId="0" xfId="1" applyNumberFormat="1" applyFont="1" applyFill="1" applyBorder="1" applyAlignment="1" applyProtection="1">
      <alignment horizontal="center"/>
    </xf>
    <xf numFmtId="4" fontId="0" fillId="0" borderId="0" xfId="1" applyNumberFormat="1" applyFont="1" applyBorder="1" applyAlignment="1" applyProtection="1">
      <alignment horizontal="center"/>
    </xf>
    <xf numFmtId="4" fontId="4" fillId="5" borderId="0" xfId="1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left"/>
    </xf>
    <xf numFmtId="164" fontId="3" fillId="13" borderId="0" xfId="0" applyNumberFormat="1" applyFont="1" applyFill="1" applyBorder="1" applyAlignment="1" applyProtection="1">
      <alignment horizontal="left"/>
    </xf>
    <xf numFmtId="0" fontId="2" fillId="14" borderId="0" xfId="0" applyFont="1" applyFill="1" applyProtection="1"/>
    <xf numFmtId="0" fontId="2" fillId="14" borderId="0" xfId="0" applyFont="1" applyFill="1" applyAlignment="1" applyProtection="1">
      <alignment horizontal="center"/>
    </xf>
    <xf numFmtId="0" fontId="0" fillId="15" borderId="0" xfId="0" applyFill="1" applyProtection="1"/>
    <xf numFmtId="0" fontId="0" fillId="16" borderId="0" xfId="0" applyFill="1" applyProtection="1"/>
    <xf numFmtId="166" fontId="0" fillId="8" borderId="0" xfId="0" applyNumberFormat="1" applyFill="1" applyAlignment="1" applyProtection="1">
      <alignment horizontal="center"/>
    </xf>
    <xf numFmtId="166" fontId="0" fillId="12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right" indent="1"/>
    </xf>
    <xf numFmtId="0" fontId="13" fillId="7" borderId="0" xfId="0" applyFont="1" applyFill="1" applyAlignment="1" applyProtection="1">
      <alignment horizontal="center"/>
    </xf>
    <xf numFmtId="166" fontId="9" fillId="0" borderId="3" xfId="0" applyNumberFormat="1" applyFont="1" applyBorder="1" applyAlignment="1" applyProtection="1">
      <alignment horizontal="center" vertical="center"/>
    </xf>
    <xf numFmtId="166" fontId="9" fillId="0" borderId="4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 indent="1"/>
    </xf>
    <xf numFmtId="0" fontId="0" fillId="0" borderId="5" xfId="0" applyBorder="1" applyAlignment="1" applyProtection="1">
      <alignment horizontal="right" vertical="center" indent="1"/>
    </xf>
    <xf numFmtId="0" fontId="0" fillId="2" borderId="6" xfId="0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center"/>
    </xf>
    <xf numFmtId="0" fontId="0" fillId="2" borderId="8" xfId="0" applyFill="1" applyBorder="1" applyAlignment="1" applyProtection="1">
      <alignment horizontal="center"/>
    </xf>
    <xf numFmtId="0" fontId="14" fillId="0" borderId="0" xfId="0" applyFont="1" applyAlignment="1" applyProtection="1">
      <alignment horizontal="center" vertical="center"/>
    </xf>
    <xf numFmtId="4" fontId="9" fillId="10" borderId="0" xfId="0" applyNumberFormat="1" applyFont="1" applyFill="1" applyAlignment="1" applyProtection="1">
      <alignment horizontal="center"/>
    </xf>
    <xf numFmtId="1" fontId="9" fillId="10" borderId="0" xfId="0" applyNumberFormat="1" applyFont="1" applyFill="1" applyAlignment="1" applyProtection="1">
      <alignment horizontal="center"/>
    </xf>
  </cellXfs>
  <cellStyles count="2">
    <cellStyle name="Normal" xfId="0" builtinId="0"/>
    <cellStyle name="Porcentagem" xfId="1" builtinId="5"/>
  </cellStyles>
  <dxfs count="23"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B1:O109"/>
  <sheetViews>
    <sheetView showGridLines="0" tabSelected="1" zoomScaleNormal="100" workbookViewId="0"/>
  </sheetViews>
  <sheetFormatPr defaultRowHeight="15" outlineLevelRow="1" x14ac:dyDescent="0.25"/>
  <cols>
    <col min="1" max="1" width="1.85546875" style="15" customWidth="1"/>
    <col min="2" max="2" width="39" style="15" customWidth="1"/>
    <col min="3" max="3" width="14" style="15" customWidth="1"/>
    <col min="4" max="14" width="12.42578125" style="15" customWidth="1"/>
    <col min="15" max="15" width="16.5703125" style="15" bestFit="1" customWidth="1"/>
    <col min="16" max="16384" width="9.140625" style="15"/>
  </cols>
  <sheetData>
    <row r="1" spans="2:12" s="9" customFormat="1" x14ac:dyDescent="0.25"/>
    <row r="2" spans="2:12" s="9" customFormat="1" ht="45" x14ac:dyDescent="0.6">
      <c r="B2" s="10" t="s">
        <v>34</v>
      </c>
    </row>
    <row r="3" spans="2:12" s="9" customFormat="1" x14ac:dyDescent="0.25"/>
    <row r="4" spans="2:12" s="11" customFormat="1" ht="27.75" thickBot="1" x14ac:dyDescent="0.4">
      <c r="B4" s="12" t="s">
        <v>55</v>
      </c>
    </row>
    <row r="6" spans="2:12" s="13" customFormat="1" ht="27" x14ac:dyDescent="0.35">
      <c r="B6" s="14" t="s">
        <v>64</v>
      </c>
    </row>
    <row r="7" spans="2:12" s="13" customFormat="1" x14ac:dyDescent="0.25"/>
    <row r="9" spans="2:12" x14ac:dyDescent="0.25">
      <c r="B9" s="38" t="s">
        <v>38</v>
      </c>
      <c r="C9" s="39" t="s">
        <v>51</v>
      </c>
      <c r="D9" s="39" t="s">
        <v>52</v>
      </c>
      <c r="E9" s="39" t="s">
        <v>53</v>
      </c>
      <c r="F9" s="39" t="s">
        <v>54</v>
      </c>
    </row>
    <row r="10" spans="2:12" x14ac:dyDescent="0.25">
      <c r="B10" s="41" t="s">
        <v>47</v>
      </c>
      <c r="C10" s="42">
        <v>8</v>
      </c>
      <c r="D10" s="42">
        <v>10</v>
      </c>
      <c r="E10" s="42">
        <v>7</v>
      </c>
      <c r="F10" s="42">
        <v>5</v>
      </c>
      <c r="H10" s="44" t="s">
        <v>56</v>
      </c>
      <c r="I10" s="50" t="s">
        <v>39</v>
      </c>
      <c r="J10" s="51"/>
      <c r="K10" s="52"/>
    </row>
    <row r="11" spans="2:12" x14ac:dyDescent="0.25">
      <c r="B11" s="40" t="s">
        <v>46</v>
      </c>
      <c r="C11" s="43">
        <v>6</v>
      </c>
      <c r="D11" s="43">
        <v>6</v>
      </c>
      <c r="E11" s="43">
        <v>7</v>
      </c>
      <c r="F11" s="43">
        <v>6</v>
      </c>
      <c r="I11" s="19"/>
    </row>
    <row r="12" spans="2:12" x14ac:dyDescent="0.25">
      <c r="B12" s="41" t="s">
        <v>45</v>
      </c>
      <c r="C12" s="42">
        <v>6</v>
      </c>
      <c r="D12" s="42">
        <v>6</v>
      </c>
      <c r="E12" s="42">
        <v>10</v>
      </c>
      <c r="F12" s="42">
        <v>7</v>
      </c>
      <c r="H12" s="44"/>
    </row>
    <row r="13" spans="2:12" x14ac:dyDescent="0.25">
      <c r="B13" s="40" t="s">
        <v>44</v>
      </c>
      <c r="C13" s="43">
        <v>5</v>
      </c>
      <c r="D13" s="43">
        <v>5</v>
      </c>
      <c r="E13" s="43">
        <v>7</v>
      </c>
      <c r="F13" s="43">
        <v>6</v>
      </c>
      <c r="I13" s="45" t="s">
        <v>57</v>
      </c>
      <c r="J13" s="45" t="s">
        <v>59</v>
      </c>
      <c r="K13" s="45" t="s">
        <v>58</v>
      </c>
      <c r="L13" s="45" t="s">
        <v>60</v>
      </c>
    </row>
    <row r="14" spans="2:12" x14ac:dyDescent="0.25">
      <c r="B14" s="41" t="s">
        <v>43</v>
      </c>
      <c r="C14" s="42">
        <v>7</v>
      </c>
      <c r="D14" s="42">
        <v>9</v>
      </c>
      <c r="E14" s="42">
        <v>5</v>
      </c>
      <c r="F14" s="42">
        <v>10</v>
      </c>
      <c r="G14" s="48" t="s">
        <v>61</v>
      </c>
      <c r="H14" s="49"/>
      <c r="I14" s="46">
        <f>VLOOKUP(I10,B10:F21,2,FALSE)</f>
        <v>8</v>
      </c>
      <c r="J14" s="46">
        <f>VLOOKUP(I10,B10:F21,3,FALSE)</f>
        <v>5</v>
      </c>
      <c r="K14" s="46">
        <f>VLOOKUP(I10,B10:F21,4,FALSE)</f>
        <v>9</v>
      </c>
      <c r="L14" s="46">
        <f>VLOOKUP(I10,B10:F21,5,FALSE)</f>
        <v>6</v>
      </c>
    </row>
    <row r="15" spans="2:12" ht="15.75" thickBot="1" x14ac:dyDescent="0.3">
      <c r="B15" s="40" t="s">
        <v>42</v>
      </c>
      <c r="C15" s="43">
        <v>6</v>
      </c>
      <c r="D15" s="43">
        <v>6</v>
      </c>
      <c r="E15" s="43">
        <v>10</v>
      </c>
      <c r="F15" s="43">
        <v>8</v>
      </c>
      <c r="G15" s="48"/>
      <c r="H15" s="49"/>
      <c r="I15" s="47"/>
      <c r="J15" s="47"/>
      <c r="K15" s="47"/>
      <c r="L15" s="47"/>
    </row>
    <row r="16" spans="2:12" ht="15.75" thickTop="1" x14ac:dyDescent="0.25">
      <c r="B16" s="41" t="s">
        <v>41</v>
      </c>
      <c r="C16" s="42">
        <v>10</v>
      </c>
      <c r="D16" s="42">
        <v>6</v>
      </c>
      <c r="E16" s="42">
        <v>8</v>
      </c>
      <c r="F16" s="42">
        <v>7</v>
      </c>
    </row>
    <row r="17" spans="2:15" x14ac:dyDescent="0.25">
      <c r="B17" s="40" t="s">
        <v>40</v>
      </c>
      <c r="C17" s="43">
        <v>7</v>
      </c>
      <c r="D17" s="43">
        <v>5</v>
      </c>
      <c r="E17" s="43">
        <v>6</v>
      </c>
      <c r="F17" s="43">
        <v>8</v>
      </c>
      <c r="I17" s="45" t="s">
        <v>62</v>
      </c>
    </row>
    <row r="18" spans="2:15" x14ac:dyDescent="0.25">
      <c r="B18" s="41" t="s">
        <v>39</v>
      </c>
      <c r="C18" s="42">
        <v>8</v>
      </c>
      <c r="D18" s="42">
        <v>5</v>
      </c>
      <c r="E18" s="42">
        <v>9</v>
      </c>
      <c r="F18" s="42">
        <v>6</v>
      </c>
      <c r="G18" s="48" t="s">
        <v>63</v>
      </c>
      <c r="H18" s="49"/>
      <c r="I18" s="46">
        <f>AVERAGE(I14:L15)</f>
        <v>7</v>
      </c>
      <c r="K18" s="53" t="str">
        <f>IF(I18&lt;7,"REPROVADO","APROVADO")</f>
        <v>APROVADO</v>
      </c>
      <c r="L18" s="53"/>
    </row>
    <row r="19" spans="2:15" ht="15.75" thickBot="1" x14ac:dyDescent="0.3">
      <c r="B19" s="40" t="s">
        <v>48</v>
      </c>
      <c r="C19" s="43">
        <v>5</v>
      </c>
      <c r="D19" s="43">
        <v>8</v>
      </c>
      <c r="E19" s="43">
        <v>10</v>
      </c>
      <c r="F19" s="43">
        <v>8</v>
      </c>
      <c r="G19" s="48"/>
      <c r="H19" s="49"/>
      <c r="I19" s="47"/>
      <c r="K19" s="53"/>
      <c r="L19" s="53"/>
    </row>
    <row r="20" spans="2:15" ht="15.75" thickTop="1" x14ac:dyDescent="0.25">
      <c r="B20" s="41" t="s">
        <v>49</v>
      </c>
      <c r="C20" s="42">
        <v>10</v>
      </c>
      <c r="D20" s="42">
        <v>9</v>
      </c>
      <c r="E20" s="42">
        <v>7</v>
      </c>
      <c r="F20" s="42">
        <v>6</v>
      </c>
    </row>
    <row r="21" spans="2:15" x14ac:dyDescent="0.25">
      <c r="B21" s="40" t="s">
        <v>50</v>
      </c>
      <c r="C21" s="43">
        <v>7</v>
      </c>
      <c r="D21" s="43">
        <v>7</v>
      </c>
      <c r="E21" s="43">
        <v>6</v>
      </c>
      <c r="F21" s="43">
        <v>9</v>
      </c>
    </row>
    <row r="24" spans="2:15" s="13" customFormat="1" ht="27" x14ac:dyDescent="0.35">
      <c r="B24" s="14" t="s">
        <v>65</v>
      </c>
    </row>
    <row r="25" spans="2:15" s="13" customFormat="1" x14ac:dyDescent="0.25"/>
    <row r="26" spans="2:15" outlineLevel="1" x14ac:dyDescent="0.25"/>
    <row r="27" spans="2:15" ht="15.75" outlineLevel="1" x14ac:dyDescent="0.25">
      <c r="B27" s="16" t="s">
        <v>0</v>
      </c>
      <c r="C27" s="17">
        <v>40544</v>
      </c>
      <c r="D27" s="17">
        <v>40575</v>
      </c>
      <c r="E27" s="17">
        <v>40603</v>
      </c>
      <c r="F27" s="17">
        <v>40634</v>
      </c>
      <c r="G27" s="17">
        <v>40664</v>
      </c>
      <c r="H27" s="17">
        <v>40695</v>
      </c>
      <c r="I27" s="17">
        <v>40725</v>
      </c>
      <c r="J27" s="17">
        <v>40756</v>
      </c>
      <c r="K27" s="17">
        <v>40787</v>
      </c>
      <c r="L27" s="17">
        <v>40817</v>
      </c>
      <c r="M27" s="17">
        <v>40848</v>
      </c>
      <c r="N27" s="17">
        <v>40878</v>
      </c>
      <c r="O27" s="18" t="s">
        <v>26</v>
      </c>
    </row>
    <row r="28" spans="2:15" ht="15.75" outlineLevel="1" x14ac:dyDescent="0.25">
      <c r="B28" s="19" t="s">
        <v>8</v>
      </c>
      <c r="C28" s="20">
        <f t="array" ref="C28">SUM(IF(MONTH(BaseVendaPorDia!$C$2:$C$649)=MONTH(C$27),IF(BaseVendaPorDia!$B$2:$B$649=$B28,BaseVendaPorDia!$D$2:$D$649,0),0))*VLOOKUP($B28,TabelaPreços!$B$3:$C$20,2,FALSE)</f>
        <v>8400</v>
      </c>
      <c r="D28" s="20">
        <f t="array" ref="D28">SUM(IF(MONTH(BaseVendaPorDia!$C$2:$C$649)=MONTH(D$27),IF(BaseVendaPorDia!$B$2:$B$649=$B28,BaseVendaPorDia!$D$2:$D$649,0),0))*VLOOKUP($B28,TabelaPreços!$B$3:$C$20,2,FALSE)</f>
        <v>9000</v>
      </c>
      <c r="E28" s="20">
        <f t="array" ref="E28">SUM(IF(MONTH(BaseVendaPorDia!$C$2:$C$649)=MONTH(E$27),IF(BaseVendaPorDia!$B$2:$B$649=$B28,BaseVendaPorDia!$D$2:$D$649,0),0))*VLOOKUP($B28,TabelaPreços!$B$3:$C$20,2,FALSE)</f>
        <v>11400</v>
      </c>
      <c r="F28" s="20">
        <f t="array" ref="F28">SUM(IF(MONTH(BaseVendaPorDia!$C$2:$C$649)=MONTH(F$27),IF(BaseVendaPorDia!$B$2:$B$649=$B28,BaseVendaPorDia!$D$2:$D$649,0),0))*VLOOKUP($B28,TabelaPreços!$B$3:$C$20,2,FALSE)</f>
        <v>2400</v>
      </c>
      <c r="G28" s="20">
        <f t="array" ref="G28">SUM(IF(MONTH(BaseVendaPorDia!$C$2:$C$649)=MONTH(G$27),IF(BaseVendaPorDia!$B$2:$B$649=$B28,BaseVendaPorDia!$D$2:$D$649,0),0))*VLOOKUP($B28,TabelaPreços!$B$3:$C$20,2,FALSE)</f>
        <v>12000</v>
      </c>
      <c r="H28" s="20">
        <f t="array" ref="H28">SUM(IF(MONTH(BaseVendaPorDia!$C$2:$C$649)=MONTH(H$27),IF(BaseVendaPorDia!$B$2:$B$649=$B28,BaseVendaPorDia!$D$2:$D$649,0),0))*VLOOKUP($B28,TabelaPreços!$B$3:$C$20,2,FALSE)</f>
        <v>14700</v>
      </c>
      <c r="I28" s="20">
        <f t="array" ref="I28">SUM(IF(MONTH(BaseVendaPorDia!$C$2:$C$649)=MONTH(I$27),IF(BaseVendaPorDia!$B$2:$B$649=$B28,BaseVendaPorDia!$D$2:$D$649,0),0))*VLOOKUP($B28,TabelaPreços!$B$3:$C$20,2,FALSE)</f>
        <v>13500</v>
      </c>
      <c r="J28" s="20">
        <f t="array" ref="J28">SUM(IF(MONTH(BaseVendaPorDia!$C$2:$C$649)=MONTH(J$27),IF(BaseVendaPorDia!$B$2:$B$649=$B28,BaseVendaPorDia!$D$2:$D$649,0),0))*VLOOKUP($B28,TabelaPreços!$B$3:$C$20,2,FALSE)</f>
        <v>8400</v>
      </c>
      <c r="K28" s="20">
        <f t="array" ref="K28">SUM(IF(MONTH(BaseVendaPorDia!$C$2:$C$649)=MONTH(K$27),IF(BaseVendaPorDia!$B$2:$B$649=$B28,BaseVendaPorDia!$D$2:$D$649,0),0))*VLOOKUP($B28,TabelaPreços!$B$3:$C$20,2,FALSE)</f>
        <v>12300</v>
      </c>
      <c r="L28" s="20">
        <f t="array" ref="L28">SUM(IF(MONTH(BaseVendaPorDia!$C$2:$C$649)=MONTH(L$27),IF(BaseVendaPorDia!$B$2:$B$649=$B28,BaseVendaPorDia!$D$2:$D$649,0),0))*VLOOKUP($B28,TabelaPreços!$B$3:$C$20,2,FALSE)</f>
        <v>15000</v>
      </c>
      <c r="M28" s="20">
        <f t="array" ref="M28">SUM(IF(MONTH(BaseVendaPorDia!$C$2:$C$649)=MONTH(M$27),IF(BaseVendaPorDia!$B$2:$B$649=$B28,BaseVendaPorDia!$D$2:$D$649,0),0))*VLOOKUP($B28,TabelaPreços!$B$3:$C$20,2,FALSE)</f>
        <v>6600</v>
      </c>
      <c r="N28" s="20">
        <f t="array" ref="N28">SUM(IF(MONTH(BaseVendaPorDia!$C$2:$C$649)=MONTH(N$27),IF(BaseVendaPorDia!$B$2:$B$649=$B28,BaseVendaPorDia!$D$2:$D$649,0),0))*VLOOKUP($B28,TabelaPreços!$B$3:$C$20,2,FALSE)</f>
        <v>12900</v>
      </c>
      <c r="O28" s="21">
        <f>SUM(C28:N28)</f>
        <v>126600</v>
      </c>
    </row>
    <row r="29" spans="2:15" ht="15.75" outlineLevel="1" x14ac:dyDescent="0.25">
      <c r="B29" s="19" t="s">
        <v>9</v>
      </c>
      <c r="C29" s="20">
        <f t="array" ref="C29">SUM(IF(MONTH(BaseVendaPorDia!$C$2:$C$649)=MONTH(C$27),IF(BaseVendaPorDia!$B$2:$B$649=$B29,BaseVendaPorDia!$D$2:$D$649,0),0))*VLOOKUP($B29,TabelaPreços!$B$3:$C$20,2,FALSE)</f>
        <v>12600</v>
      </c>
      <c r="D29" s="20">
        <f t="array" ref="D29">SUM(IF(MONTH(BaseVendaPorDia!$C$2:$C$649)=MONTH(D$27),IF(BaseVendaPorDia!$B$2:$B$649=$B29,BaseVendaPorDia!$D$2:$D$649,0),0))*VLOOKUP($B29,TabelaPreços!$B$3:$C$20,2,FALSE)</f>
        <v>9450</v>
      </c>
      <c r="E29" s="20">
        <f t="array" ref="E29">SUM(IF(MONTH(BaseVendaPorDia!$C$2:$C$649)=MONTH(E$27),IF(BaseVendaPorDia!$B$2:$B$649=$B29,BaseVendaPorDia!$D$2:$D$649,0),0))*VLOOKUP($B29,TabelaPreços!$B$3:$C$20,2,FALSE)</f>
        <v>12950</v>
      </c>
      <c r="F29" s="20">
        <f t="array" ref="F29">SUM(IF(MONTH(BaseVendaPorDia!$C$2:$C$649)=MONTH(F$27),IF(BaseVendaPorDia!$B$2:$B$649=$B29,BaseVendaPorDia!$D$2:$D$649,0),0))*VLOOKUP($B29,TabelaPreços!$B$3:$C$20,2,FALSE)</f>
        <v>17500</v>
      </c>
      <c r="G29" s="20">
        <f t="array" ref="G29">SUM(IF(MONTH(BaseVendaPorDia!$C$2:$C$649)=MONTH(G$27),IF(BaseVendaPorDia!$B$2:$B$649=$B29,BaseVendaPorDia!$D$2:$D$649,0),0))*VLOOKUP($B29,TabelaPreços!$B$3:$C$20,2,FALSE)</f>
        <v>9100</v>
      </c>
      <c r="H29" s="20">
        <f t="array" ref="H29">SUM(IF(MONTH(BaseVendaPorDia!$C$2:$C$649)=MONTH(H$27),IF(BaseVendaPorDia!$B$2:$B$649=$B29,BaseVendaPorDia!$D$2:$D$649,0),0))*VLOOKUP($B29,TabelaPreços!$B$3:$C$20,2,FALSE)</f>
        <v>10850</v>
      </c>
      <c r="I29" s="20">
        <f t="array" ref="I29">SUM(IF(MONTH(BaseVendaPorDia!$C$2:$C$649)=MONTH(I$27),IF(BaseVendaPorDia!$B$2:$B$649=$B29,BaseVendaPorDia!$D$2:$D$649,0),0))*VLOOKUP($B29,TabelaPreços!$B$3:$C$20,2,FALSE)</f>
        <v>14700</v>
      </c>
      <c r="J29" s="20">
        <f t="array" ref="J29">SUM(IF(MONTH(BaseVendaPorDia!$C$2:$C$649)=MONTH(J$27),IF(BaseVendaPorDia!$B$2:$B$649=$B29,BaseVendaPorDia!$D$2:$D$649,0),0))*VLOOKUP($B29,TabelaPreços!$B$3:$C$20,2,FALSE)</f>
        <v>9800</v>
      </c>
      <c r="K29" s="20">
        <f t="array" ref="K29">SUM(IF(MONTH(BaseVendaPorDia!$C$2:$C$649)=MONTH(K$27),IF(BaseVendaPorDia!$B$2:$B$649=$B29,BaseVendaPorDia!$D$2:$D$649,0),0))*VLOOKUP($B29,TabelaPreços!$B$3:$C$20,2,FALSE)</f>
        <v>14000</v>
      </c>
      <c r="L29" s="20">
        <f t="array" ref="L29">SUM(IF(MONTH(BaseVendaPorDia!$C$2:$C$649)=MONTH(L$27),IF(BaseVendaPorDia!$B$2:$B$649=$B29,BaseVendaPorDia!$D$2:$D$649,0),0))*VLOOKUP($B29,TabelaPreços!$B$3:$C$20,2,FALSE)</f>
        <v>13300</v>
      </c>
      <c r="M29" s="20">
        <f t="array" ref="M29">SUM(IF(MONTH(BaseVendaPorDia!$C$2:$C$649)=MONTH(M$27),IF(BaseVendaPorDia!$B$2:$B$649=$B29,BaseVendaPorDia!$D$2:$D$649,0),0))*VLOOKUP($B29,TabelaPreços!$B$3:$C$20,2,FALSE)</f>
        <v>11550</v>
      </c>
      <c r="N29" s="20">
        <f t="array" ref="N29">SUM(IF(MONTH(BaseVendaPorDia!$C$2:$C$649)=MONTH(N$27),IF(BaseVendaPorDia!$B$2:$B$649=$B29,BaseVendaPorDia!$D$2:$D$649,0),0))*VLOOKUP($B29,TabelaPreços!$B$3:$C$20,2,FALSE)</f>
        <v>14700</v>
      </c>
      <c r="O29" s="21">
        <f t="shared" ref="O29:O45" si="0">SUM(C29:N29)</f>
        <v>150500</v>
      </c>
    </row>
    <row r="30" spans="2:15" ht="15.75" outlineLevel="1" x14ac:dyDescent="0.25">
      <c r="B30" s="19" t="s">
        <v>3</v>
      </c>
      <c r="C30" s="20">
        <f t="array" ref="C30">SUM(IF(MONTH(BaseVendaPorDia!$C$2:$C$649)=MONTH(C$27),IF(BaseVendaPorDia!$B$2:$B$649=$B30,BaseVendaPorDia!$D$2:$D$649,0),0))*VLOOKUP($B30,TabelaPreços!$B$3:$C$20,2,FALSE)</f>
        <v>8100</v>
      </c>
      <c r="D30" s="20">
        <f t="array" ref="D30">SUM(IF(MONTH(BaseVendaPorDia!$C$2:$C$649)=MONTH(D$27),IF(BaseVendaPorDia!$B$2:$B$649=$B30,BaseVendaPorDia!$D$2:$D$649,0),0))*VLOOKUP($B30,TabelaPreços!$B$3:$C$20,2,FALSE)</f>
        <v>9450</v>
      </c>
      <c r="E30" s="20">
        <f t="array" ref="E30">SUM(IF(MONTH(BaseVendaPorDia!$C$2:$C$649)=MONTH(E$27),IF(BaseVendaPorDia!$B$2:$B$649=$B30,BaseVendaPorDia!$D$2:$D$649,0),0))*VLOOKUP($B30,TabelaPreços!$B$3:$C$20,2,FALSE)</f>
        <v>9450</v>
      </c>
      <c r="F30" s="20">
        <f t="array" ref="F30">SUM(IF(MONTH(BaseVendaPorDia!$C$2:$C$649)=MONTH(F$27),IF(BaseVendaPorDia!$B$2:$B$649=$B30,BaseVendaPorDia!$D$2:$D$649,0),0))*VLOOKUP($B30,TabelaPreços!$B$3:$C$20,2,FALSE)</f>
        <v>17550</v>
      </c>
      <c r="G30" s="20">
        <f t="array" ref="G30">SUM(IF(MONTH(BaseVendaPorDia!$C$2:$C$649)=MONTH(G$27),IF(BaseVendaPorDia!$B$2:$B$649=$B30,BaseVendaPorDia!$D$2:$D$649,0),0))*VLOOKUP($B30,TabelaPreços!$B$3:$C$20,2,FALSE)</f>
        <v>27900</v>
      </c>
      <c r="H30" s="20">
        <f t="array" ref="H30">SUM(IF(MONTH(BaseVendaPorDia!$C$2:$C$649)=MONTH(H$27),IF(BaseVendaPorDia!$B$2:$B$649=$B30,BaseVendaPorDia!$D$2:$D$649,0),0))*VLOOKUP($B30,TabelaPreços!$B$3:$C$20,2,FALSE)</f>
        <v>20700</v>
      </c>
      <c r="I30" s="20">
        <f t="array" ref="I30">SUM(IF(MONTH(BaseVendaPorDia!$C$2:$C$649)=MONTH(I$27),IF(BaseVendaPorDia!$B$2:$B$649=$B30,BaseVendaPorDia!$D$2:$D$649,0),0))*VLOOKUP($B30,TabelaPreços!$B$3:$C$20,2,FALSE)</f>
        <v>3600</v>
      </c>
      <c r="J30" s="20">
        <f t="array" ref="J30">SUM(IF(MONTH(BaseVendaPorDia!$C$2:$C$649)=MONTH(J$27),IF(BaseVendaPorDia!$B$2:$B$649=$B30,BaseVendaPorDia!$D$2:$D$649,0),0))*VLOOKUP($B30,TabelaPreços!$B$3:$C$20,2,FALSE)</f>
        <v>20250</v>
      </c>
      <c r="K30" s="20">
        <f t="array" ref="K30">SUM(IF(MONTH(BaseVendaPorDia!$C$2:$C$649)=MONTH(K$27),IF(BaseVendaPorDia!$B$2:$B$649=$B30,BaseVendaPorDia!$D$2:$D$649,0),0))*VLOOKUP($B30,TabelaPreços!$B$3:$C$20,2,FALSE)</f>
        <v>13950</v>
      </c>
      <c r="L30" s="20">
        <f t="array" ref="L30">SUM(IF(MONTH(BaseVendaPorDia!$C$2:$C$649)=MONTH(L$27),IF(BaseVendaPorDia!$B$2:$B$649=$B30,BaseVendaPorDia!$D$2:$D$649,0),0))*VLOOKUP($B30,TabelaPreços!$B$3:$C$20,2,FALSE)</f>
        <v>9900</v>
      </c>
      <c r="M30" s="20">
        <f t="array" ref="M30">SUM(IF(MONTH(BaseVendaPorDia!$C$2:$C$649)=MONTH(M$27),IF(BaseVendaPorDia!$B$2:$B$649=$B30,BaseVendaPorDia!$D$2:$D$649,0),0))*VLOOKUP($B30,TabelaPreços!$B$3:$C$20,2,FALSE)</f>
        <v>18000</v>
      </c>
      <c r="N30" s="20">
        <f t="array" ref="N30">SUM(IF(MONTH(BaseVendaPorDia!$C$2:$C$649)=MONTH(N$27),IF(BaseVendaPorDia!$B$2:$B$649=$B30,BaseVendaPorDia!$D$2:$D$649,0),0))*VLOOKUP($B30,TabelaPreços!$B$3:$C$20,2,FALSE)</f>
        <v>23400</v>
      </c>
      <c r="O30" s="21">
        <f t="shared" si="0"/>
        <v>182250</v>
      </c>
    </row>
    <row r="31" spans="2:15" ht="15.75" outlineLevel="1" x14ac:dyDescent="0.25">
      <c r="B31" s="19" t="s">
        <v>4</v>
      </c>
      <c r="C31" s="20">
        <f t="array" ref="C31">SUM(IF(MONTH(BaseVendaPorDia!$C$2:$C$649)=MONTH(C$27),IF(BaseVendaPorDia!$B$2:$B$649=$B31,BaseVendaPorDia!$D$2:$D$649,0),0))*VLOOKUP($B31,TabelaPreços!$B$3:$C$20,2,FALSE)</f>
        <v>14300</v>
      </c>
      <c r="D31" s="20">
        <f t="array" ref="D31">SUM(IF(MONTH(BaseVendaPorDia!$C$2:$C$649)=MONTH(D$27),IF(BaseVendaPorDia!$B$2:$B$649=$B31,BaseVendaPorDia!$D$2:$D$649,0),0))*VLOOKUP($B31,TabelaPreços!$B$3:$C$20,2,FALSE)</f>
        <v>24750</v>
      </c>
      <c r="E31" s="20">
        <f t="array" ref="E31">SUM(IF(MONTH(BaseVendaPorDia!$C$2:$C$649)=MONTH(E$27),IF(BaseVendaPorDia!$B$2:$B$649=$B31,BaseVendaPorDia!$D$2:$D$649,0),0))*VLOOKUP($B31,TabelaPreços!$B$3:$C$20,2,FALSE)</f>
        <v>10450</v>
      </c>
      <c r="F31" s="20">
        <f t="array" ref="F31">SUM(IF(MONTH(BaseVendaPorDia!$C$2:$C$649)=MONTH(F$27),IF(BaseVendaPorDia!$B$2:$B$649=$B31,BaseVendaPorDia!$D$2:$D$649,0),0))*VLOOKUP($B31,TabelaPreços!$B$3:$C$20,2,FALSE)</f>
        <v>33550</v>
      </c>
      <c r="G31" s="20">
        <f t="array" ref="G31">SUM(IF(MONTH(BaseVendaPorDia!$C$2:$C$649)=MONTH(G$27),IF(BaseVendaPorDia!$B$2:$B$649=$B31,BaseVendaPorDia!$D$2:$D$649,0),0))*VLOOKUP($B31,TabelaPreços!$B$3:$C$20,2,FALSE)</f>
        <v>24200</v>
      </c>
      <c r="H31" s="20">
        <f t="array" ref="H31">SUM(IF(MONTH(BaseVendaPorDia!$C$2:$C$649)=MONTH(H$27),IF(BaseVendaPorDia!$B$2:$B$649=$B31,BaseVendaPorDia!$D$2:$D$649,0),0))*VLOOKUP($B31,TabelaPreços!$B$3:$C$20,2,FALSE)</f>
        <v>15950</v>
      </c>
      <c r="I31" s="20">
        <f t="array" ref="I31">SUM(IF(MONTH(BaseVendaPorDia!$C$2:$C$649)=MONTH(I$27),IF(BaseVendaPorDia!$B$2:$B$649=$B31,BaseVendaPorDia!$D$2:$D$649,0),0))*VLOOKUP($B31,TabelaPreços!$B$3:$C$20,2,FALSE)</f>
        <v>17050</v>
      </c>
      <c r="J31" s="20">
        <f t="array" ref="J31">SUM(IF(MONTH(BaseVendaPorDia!$C$2:$C$649)=MONTH(J$27),IF(BaseVendaPorDia!$B$2:$B$649=$B31,BaseVendaPorDia!$D$2:$D$649,0),0))*VLOOKUP($B31,TabelaPreços!$B$3:$C$20,2,FALSE)</f>
        <v>26950</v>
      </c>
      <c r="K31" s="20">
        <f t="array" ref="K31">SUM(IF(MONTH(BaseVendaPorDia!$C$2:$C$649)=MONTH(K$27),IF(BaseVendaPorDia!$B$2:$B$649=$B31,BaseVendaPorDia!$D$2:$D$649,0),0))*VLOOKUP($B31,TabelaPreços!$B$3:$C$20,2,FALSE)</f>
        <v>26950</v>
      </c>
      <c r="L31" s="20">
        <f t="array" ref="L31">SUM(IF(MONTH(BaseVendaPorDia!$C$2:$C$649)=MONTH(L$27),IF(BaseVendaPorDia!$B$2:$B$649=$B31,BaseVendaPorDia!$D$2:$D$649,0),0))*VLOOKUP($B31,TabelaPreços!$B$3:$C$20,2,FALSE)</f>
        <v>36850</v>
      </c>
      <c r="M31" s="20">
        <f t="array" ref="M31">SUM(IF(MONTH(BaseVendaPorDia!$C$2:$C$649)=MONTH(M$27),IF(BaseVendaPorDia!$B$2:$B$649=$B31,BaseVendaPorDia!$D$2:$D$649,0),0))*VLOOKUP($B31,TabelaPreços!$B$3:$C$20,2,FALSE)</f>
        <v>31900</v>
      </c>
      <c r="N31" s="20">
        <f t="array" ref="N31">SUM(IF(MONTH(BaseVendaPorDia!$C$2:$C$649)=MONTH(N$27),IF(BaseVendaPorDia!$B$2:$B$649=$B31,BaseVendaPorDia!$D$2:$D$649,0),0))*VLOOKUP($B31,TabelaPreços!$B$3:$C$20,2,FALSE)</f>
        <v>19250</v>
      </c>
      <c r="O31" s="21">
        <f t="shared" si="0"/>
        <v>282150</v>
      </c>
    </row>
    <row r="32" spans="2:15" ht="15.75" outlineLevel="1" x14ac:dyDescent="0.25">
      <c r="B32" s="19" t="s">
        <v>10</v>
      </c>
      <c r="C32" s="20">
        <f t="array" ref="C32">SUM(IF(MONTH(BaseVendaPorDia!$C$2:$C$649)=MONTH(C$27),IF(BaseVendaPorDia!$B$2:$B$649=$B32,BaseVendaPorDia!$D$2:$D$649,0),0))*VLOOKUP($B32,TabelaPreços!$B$3:$C$20,2,FALSE)</f>
        <v>10200</v>
      </c>
      <c r="D32" s="20">
        <f t="array" ref="D32">SUM(IF(MONTH(BaseVendaPorDia!$C$2:$C$649)=MONTH(D$27),IF(BaseVendaPorDia!$B$2:$B$649=$B32,BaseVendaPorDia!$D$2:$D$649,0),0))*VLOOKUP($B32,TabelaPreços!$B$3:$C$20,2,FALSE)</f>
        <v>5000</v>
      </c>
      <c r="E32" s="20">
        <f t="array" ref="E32">SUM(IF(MONTH(BaseVendaPorDia!$C$2:$C$649)=MONTH(E$27),IF(BaseVendaPorDia!$B$2:$B$649=$B32,BaseVendaPorDia!$D$2:$D$649,0),0))*VLOOKUP($B32,TabelaPreços!$B$3:$C$20,2,FALSE)</f>
        <v>1800</v>
      </c>
      <c r="F32" s="20">
        <f t="array" ref="F32">SUM(IF(MONTH(BaseVendaPorDia!$C$2:$C$649)=MONTH(F$27),IF(BaseVendaPorDia!$B$2:$B$649=$B32,BaseVendaPorDia!$D$2:$D$649,0),0))*VLOOKUP($B32,TabelaPreços!$B$3:$C$20,2,FALSE)</f>
        <v>8800</v>
      </c>
      <c r="G32" s="20">
        <f t="array" ref="G32">SUM(IF(MONTH(BaseVendaPorDia!$C$2:$C$649)=MONTH(G$27),IF(BaseVendaPorDia!$B$2:$B$649=$B32,BaseVendaPorDia!$D$2:$D$649,0),0))*VLOOKUP($B32,TabelaPreços!$B$3:$C$20,2,FALSE)</f>
        <v>2600</v>
      </c>
      <c r="H32" s="20">
        <f t="array" ref="H32">SUM(IF(MONTH(BaseVendaPorDia!$C$2:$C$649)=MONTH(H$27),IF(BaseVendaPorDia!$B$2:$B$649=$B32,BaseVendaPorDia!$D$2:$D$649,0),0))*VLOOKUP($B32,TabelaPreços!$B$3:$C$20,2,FALSE)</f>
        <v>7800</v>
      </c>
      <c r="I32" s="20">
        <f t="array" ref="I32">SUM(IF(MONTH(BaseVendaPorDia!$C$2:$C$649)=MONTH(I$27),IF(BaseVendaPorDia!$B$2:$B$649=$B32,BaseVendaPorDia!$D$2:$D$649,0),0))*VLOOKUP($B32,TabelaPreços!$B$3:$C$20,2,FALSE)</f>
        <v>9400</v>
      </c>
      <c r="J32" s="20">
        <f t="array" ref="J32">SUM(IF(MONTH(BaseVendaPorDia!$C$2:$C$649)=MONTH(J$27),IF(BaseVendaPorDia!$B$2:$B$649=$B32,BaseVendaPorDia!$D$2:$D$649,0),0))*VLOOKUP($B32,TabelaPreços!$B$3:$C$20,2,FALSE)</f>
        <v>6000</v>
      </c>
      <c r="K32" s="20">
        <f t="array" ref="K32">SUM(IF(MONTH(BaseVendaPorDia!$C$2:$C$649)=MONTH(K$27),IF(BaseVendaPorDia!$B$2:$B$649=$B32,BaseVendaPorDia!$D$2:$D$649,0),0))*VLOOKUP($B32,TabelaPreços!$B$3:$C$20,2,FALSE)</f>
        <v>10200</v>
      </c>
      <c r="L32" s="20">
        <f t="array" ref="L32">SUM(IF(MONTH(BaseVendaPorDia!$C$2:$C$649)=MONTH(L$27),IF(BaseVendaPorDia!$B$2:$B$649=$B32,BaseVendaPorDia!$D$2:$D$649,0),0))*VLOOKUP($B32,TabelaPreços!$B$3:$C$20,2,FALSE)</f>
        <v>12800</v>
      </c>
      <c r="M32" s="20">
        <f t="array" ref="M32">SUM(IF(MONTH(BaseVendaPorDia!$C$2:$C$649)=MONTH(M$27),IF(BaseVendaPorDia!$B$2:$B$649=$B32,BaseVendaPorDia!$D$2:$D$649,0),0))*VLOOKUP($B32,TabelaPreços!$B$3:$C$20,2,FALSE)</f>
        <v>7400</v>
      </c>
      <c r="N32" s="20">
        <f t="array" ref="N32">SUM(IF(MONTH(BaseVendaPorDia!$C$2:$C$649)=MONTH(N$27),IF(BaseVendaPorDia!$B$2:$B$649=$B32,BaseVendaPorDia!$D$2:$D$649,0),0))*VLOOKUP($B32,TabelaPreços!$B$3:$C$20,2,FALSE)</f>
        <v>5000</v>
      </c>
      <c r="O32" s="21">
        <f t="shared" si="0"/>
        <v>87000</v>
      </c>
    </row>
    <row r="33" spans="2:15" ht="15.75" outlineLevel="1" x14ac:dyDescent="0.25">
      <c r="B33" s="19" t="s">
        <v>12</v>
      </c>
      <c r="C33" s="20">
        <f t="array" ref="C33">SUM(IF(MONTH(BaseVendaPorDia!$C$2:$C$649)=MONTH(C$27),IF(BaseVendaPorDia!$B$2:$B$649=$B33,BaseVendaPorDia!$D$2:$D$649,0),0))*VLOOKUP($B33,TabelaPreços!$B$3:$C$20,2,FALSE)</f>
        <v>33000</v>
      </c>
      <c r="D33" s="20">
        <f t="array" ref="D33">SUM(IF(MONTH(BaseVendaPorDia!$C$2:$C$649)=MONTH(D$27),IF(BaseVendaPorDia!$B$2:$B$649=$B33,BaseVendaPorDia!$D$2:$D$649,0),0))*VLOOKUP($B33,TabelaPreços!$B$3:$C$20,2,FALSE)</f>
        <v>52500</v>
      </c>
      <c r="E33" s="20">
        <f t="array" ref="E33">SUM(IF(MONTH(BaseVendaPorDia!$C$2:$C$649)=MONTH(E$27),IF(BaseVendaPorDia!$B$2:$B$649=$B33,BaseVendaPorDia!$D$2:$D$649,0),0))*VLOOKUP($B33,TabelaPreços!$B$3:$C$20,2,FALSE)</f>
        <v>55500</v>
      </c>
      <c r="F33" s="20">
        <f t="array" ref="F33">SUM(IF(MONTH(BaseVendaPorDia!$C$2:$C$649)=MONTH(F$27),IF(BaseVendaPorDia!$B$2:$B$649=$B33,BaseVendaPorDia!$D$2:$D$649,0),0))*VLOOKUP($B33,TabelaPreços!$B$3:$C$20,2,FALSE)</f>
        <v>66000</v>
      </c>
      <c r="G33" s="20">
        <f t="array" ref="G33">SUM(IF(MONTH(BaseVendaPorDia!$C$2:$C$649)=MONTH(G$27),IF(BaseVendaPorDia!$B$2:$B$649=$B33,BaseVendaPorDia!$D$2:$D$649,0),0))*VLOOKUP($B33,TabelaPreços!$B$3:$C$20,2,FALSE)</f>
        <v>64500</v>
      </c>
      <c r="H33" s="20">
        <f t="array" ref="H33">SUM(IF(MONTH(BaseVendaPorDia!$C$2:$C$649)=MONTH(H$27),IF(BaseVendaPorDia!$B$2:$B$649=$B33,BaseVendaPorDia!$D$2:$D$649,0),0))*VLOOKUP($B33,TabelaPreços!$B$3:$C$20,2,FALSE)</f>
        <v>16500</v>
      </c>
      <c r="I33" s="20">
        <f t="array" ref="I33">SUM(IF(MONTH(BaseVendaPorDia!$C$2:$C$649)=MONTH(I$27),IF(BaseVendaPorDia!$B$2:$B$649=$B33,BaseVendaPorDia!$D$2:$D$649,0),0))*VLOOKUP($B33,TabelaPreços!$B$3:$C$20,2,FALSE)</f>
        <v>28500</v>
      </c>
      <c r="J33" s="20">
        <f t="array" ref="J33">SUM(IF(MONTH(BaseVendaPorDia!$C$2:$C$649)=MONTH(J$27),IF(BaseVendaPorDia!$B$2:$B$649=$B33,BaseVendaPorDia!$D$2:$D$649,0),0))*VLOOKUP($B33,TabelaPreços!$B$3:$C$20,2,FALSE)</f>
        <v>40500</v>
      </c>
      <c r="K33" s="20">
        <f t="array" ref="K33">SUM(IF(MONTH(BaseVendaPorDia!$C$2:$C$649)=MONTH(K$27),IF(BaseVendaPorDia!$B$2:$B$649=$B33,BaseVendaPorDia!$D$2:$D$649,0),0))*VLOOKUP($B33,TabelaPreços!$B$3:$C$20,2,FALSE)</f>
        <v>64500</v>
      </c>
      <c r="L33" s="20">
        <f t="array" ref="L33">SUM(IF(MONTH(BaseVendaPorDia!$C$2:$C$649)=MONTH(L$27),IF(BaseVendaPorDia!$B$2:$B$649=$B33,BaseVendaPorDia!$D$2:$D$649,0),0))*VLOOKUP($B33,TabelaPreços!$B$3:$C$20,2,FALSE)</f>
        <v>90000</v>
      </c>
      <c r="M33" s="20">
        <f t="array" ref="M33">SUM(IF(MONTH(BaseVendaPorDia!$C$2:$C$649)=MONTH(M$27),IF(BaseVendaPorDia!$B$2:$B$649=$B33,BaseVendaPorDia!$D$2:$D$649,0),0))*VLOOKUP($B33,TabelaPreços!$B$3:$C$20,2,FALSE)</f>
        <v>64500</v>
      </c>
      <c r="N33" s="20">
        <f t="array" ref="N33">SUM(IF(MONTH(BaseVendaPorDia!$C$2:$C$649)=MONTH(N$27),IF(BaseVendaPorDia!$B$2:$B$649=$B33,BaseVendaPorDia!$D$2:$D$649,0),0))*VLOOKUP($B33,TabelaPreços!$B$3:$C$20,2,FALSE)</f>
        <v>57000</v>
      </c>
      <c r="O33" s="21">
        <f t="shared" si="0"/>
        <v>633000</v>
      </c>
    </row>
    <row r="34" spans="2:15" ht="15.75" outlineLevel="1" x14ac:dyDescent="0.25">
      <c r="B34" s="19" t="s">
        <v>11</v>
      </c>
      <c r="C34" s="20">
        <f t="array" ref="C34">SUM(IF(MONTH(BaseVendaPorDia!$C$2:$C$649)=MONTH(C$27),IF(BaseVendaPorDia!$B$2:$B$649=$B34,BaseVendaPorDia!$D$2:$D$649,0),0))*VLOOKUP($B34,TabelaPreços!$B$3:$C$20,2,FALSE)</f>
        <v>88400</v>
      </c>
      <c r="D34" s="20">
        <f t="array" ref="D34">SUM(IF(MONTH(BaseVendaPorDia!$C$2:$C$649)=MONTH(D$27),IF(BaseVendaPorDia!$B$2:$B$649=$B34,BaseVendaPorDia!$D$2:$D$649,0),0))*VLOOKUP($B34,TabelaPreços!$B$3:$C$20,2,FALSE)</f>
        <v>78200</v>
      </c>
      <c r="E34" s="20">
        <f t="array" ref="E34">SUM(IF(MONTH(BaseVendaPorDia!$C$2:$C$649)=MONTH(E$27),IF(BaseVendaPorDia!$B$2:$B$649=$B34,BaseVendaPorDia!$D$2:$D$649,0),0))*VLOOKUP($B34,TabelaPreços!$B$3:$C$20,2,FALSE)</f>
        <v>57800</v>
      </c>
      <c r="F34" s="20">
        <f t="array" ref="F34">SUM(IF(MONTH(BaseVendaPorDia!$C$2:$C$649)=MONTH(F$27),IF(BaseVendaPorDia!$B$2:$B$649=$B34,BaseVendaPorDia!$D$2:$D$649,0),0))*VLOOKUP($B34,TabelaPreços!$B$3:$C$20,2,FALSE)</f>
        <v>40800</v>
      </c>
      <c r="G34" s="20">
        <f t="array" ref="G34">SUM(IF(MONTH(BaseVendaPorDia!$C$2:$C$649)=MONTH(G$27),IF(BaseVendaPorDia!$B$2:$B$649=$B34,BaseVendaPorDia!$D$2:$D$649,0),0))*VLOOKUP($B34,TabelaPreços!$B$3:$C$20,2,FALSE)</f>
        <v>76500</v>
      </c>
      <c r="H34" s="20">
        <f t="array" ref="H34">SUM(IF(MONTH(BaseVendaPorDia!$C$2:$C$649)=MONTH(H$27),IF(BaseVendaPorDia!$B$2:$B$649=$B34,BaseVendaPorDia!$D$2:$D$649,0),0))*VLOOKUP($B34,TabelaPreços!$B$3:$C$20,2,FALSE)</f>
        <v>49300</v>
      </c>
      <c r="I34" s="20">
        <f t="array" ref="I34">SUM(IF(MONTH(BaseVendaPorDia!$C$2:$C$649)=MONTH(I$27),IF(BaseVendaPorDia!$B$2:$B$649=$B34,BaseVendaPorDia!$D$2:$D$649,0),0))*VLOOKUP($B34,TabelaPreços!$B$3:$C$20,2,FALSE)</f>
        <v>66300</v>
      </c>
      <c r="J34" s="20">
        <f t="array" ref="J34">SUM(IF(MONTH(BaseVendaPorDia!$C$2:$C$649)=MONTH(J$27),IF(BaseVendaPorDia!$B$2:$B$649=$B34,BaseVendaPorDia!$D$2:$D$649,0),0))*VLOOKUP($B34,TabelaPreços!$B$3:$C$20,2,FALSE)</f>
        <v>51000</v>
      </c>
      <c r="K34" s="20">
        <f t="array" ref="K34">SUM(IF(MONTH(BaseVendaPorDia!$C$2:$C$649)=MONTH(K$27),IF(BaseVendaPorDia!$B$2:$B$649=$B34,BaseVendaPorDia!$D$2:$D$649,0),0))*VLOOKUP($B34,TabelaPreços!$B$3:$C$20,2,FALSE)</f>
        <v>76500</v>
      </c>
      <c r="L34" s="20">
        <f t="array" ref="L34">SUM(IF(MONTH(BaseVendaPorDia!$C$2:$C$649)=MONTH(L$27),IF(BaseVendaPorDia!$B$2:$B$649=$B34,BaseVendaPorDia!$D$2:$D$649,0),0))*VLOOKUP($B34,TabelaPreços!$B$3:$C$20,2,FALSE)</f>
        <v>51000</v>
      </c>
      <c r="M34" s="20">
        <f t="array" ref="M34">SUM(IF(MONTH(BaseVendaPorDia!$C$2:$C$649)=MONTH(M$27),IF(BaseVendaPorDia!$B$2:$B$649=$B34,BaseVendaPorDia!$D$2:$D$649,0),0))*VLOOKUP($B34,TabelaPreços!$B$3:$C$20,2,FALSE)</f>
        <v>57800</v>
      </c>
      <c r="N34" s="20">
        <f t="array" ref="N34">SUM(IF(MONTH(BaseVendaPorDia!$C$2:$C$649)=MONTH(N$27),IF(BaseVendaPorDia!$B$2:$B$649=$B34,BaseVendaPorDia!$D$2:$D$649,0),0))*VLOOKUP($B34,TabelaPreços!$B$3:$C$20,2,FALSE)</f>
        <v>40800</v>
      </c>
      <c r="O34" s="21">
        <f t="shared" si="0"/>
        <v>734400</v>
      </c>
    </row>
    <row r="35" spans="2:15" ht="15.75" outlineLevel="1" x14ac:dyDescent="0.25">
      <c r="B35" s="19" t="s">
        <v>5</v>
      </c>
      <c r="C35" s="20">
        <f t="array" ref="C35">SUM(IF(MONTH(BaseVendaPorDia!$C$2:$C$649)=MONTH(C$27),IF(BaseVendaPorDia!$B$2:$B$649=$B35,BaseVendaPorDia!$D$2:$D$649,0),0))*VLOOKUP($B35,TabelaPreços!$B$3:$C$20,2,FALSE)</f>
        <v>49500</v>
      </c>
      <c r="D35" s="20">
        <f t="array" ref="D35">SUM(IF(MONTH(BaseVendaPorDia!$C$2:$C$649)=MONTH(D$27),IF(BaseVendaPorDia!$B$2:$B$649=$B35,BaseVendaPorDia!$D$2:$D$649,0),0))*VLOOKUP($B35,TabelaPreços!$B$3:$C$20,2,FALSE)</f>
        <v>26400</v>
      </c>
      <c r="E35" s="20">
        <f t="array" ref="E35">SUM(IF(MONTH(BaseVendaPorDia!$C$2:$C$649)=MONTH(E$27),IF(BaseVendaPorDia!$B$2:$B$649=$B35,BaseVendaPorDia!$D$2:$D$649,0),0))*VLOOKUP($B35,TabelaPreços!$B$3:$C$20,2,FALSE)</f>
        <v>56100</v>
      </c>
      <c r="F35" s="20">
        <f t="array" ref="F35">SUM(IF(MONTH(BaseVendaPorDia!$C$2:$C$649)=MONTH(F$27),IF(BaseVendaPorDia!$B$2:$B$649=$B35,BaseVendaPorDia!$D$2:$D$649,0),0))*VLOOKUP($B35,TabelaPreços!$B$3:$C$20,2,FALSE)</f>
        <v>92400</v>
      </c>
      <c r="G35" s="20">
        <f t="array" ref="G35">SUM(IF(MONTH(BaseVendaPorDia!$C$2:$C$649)=MONTH(G$27),IF(BaseVendaPorDia!$B$2:$B$649=$B35,BaseVendaPorDia!$D$2:$D$649,0),0))*VLOOKUP($B35,TabelaPreços!$B$3:$C$20,2,FALSE)</f>
        <v>33000</v>
      </c>
      <c r="H35" s="20">
        <f t="array" ref="H35">SUM(IF(MONTH(BaseVendaPorDia!$C$2:$C$649)=MONTH(H$27),IF(BaseVendaPorDia!$B$2:$B$649=$B35,BaseVendaPorDia!$D$2:$D$649,0),0))*VLOOKUP($B35,TabelaPreços!$B$3:$C$20,2,FALSE)</f>
        <v>51150</v>
      </c>
      <c r="I35" s="20">
        <f t="array" ref="I35">SUM(IF(MONTH(BaseVendaPorDia!$C$2:$C$649)=MONTH(I$27),IF(BaseVendaPorDia!$B$2:$B$649=$B35,BaseVendaPorDia!$D$2:$D$649,0),0))*VLOOKUP($B35,TabelaPreços!$B$3:$C$20,2,FALSE)</f>
        <v>77550</v>
      </c>
      <c r="J35" s="20">
        <f t="array" ref="J35">SUM(IF(MONTH(BaseVendaPorDia!$C$2:$C$649)=MONTH(J$27),IF(BaseVendaPorDia!$B$2:$B$649=$B35,BaseVendaPorDia!$D$2:$D$649,0),0))*VLOOKUP($B35,TabelaPreços!$B$3:$C$20,2,FALSE)</f>
        <v>66000</v>
      </c>
      <c r="K35" s="20">
        <f t="array" ref="K35">SUM(IF(MONTH(BaseVendaPorDia!$C$2:$C$649)=MONTH(K$27),IF(BaseVendaPorDia!$B$2:$B$649=$B35,BaseVendaPorDia!$D$2:$D$649,0),0))*VLOOKUP($B35,TabelaPreços!$B$3:$C$20,2,FALSE)</f>
        <v>62700</v>
      </c>
      <c r="L35" s="20">
        <f t="array" ref="L35">SUM(IF(MONTH(BaseVendaPorDia!$C$2:$C$649)=MONTH(L$27),IF(BaseVendaPorDia!$B$2:$B$649=$B35,BaseVendaPorDia!$D$2:$D$649,0),0))*VLOOKUP($B35,TabelaPreços!$B$3:$C$20,2,FALSE)</f>
        <v>79200</v>
      </c>
      <c r="M35" s="20">
        <f t="array" ref="M35">SUM(IF(MONTH(BaseVendaPorDia!$C$2:$C$649)=MONTH(M$27),IF(BaseVendaPorDia!$B$2:$B$649=$B35,BaseVendaPorDia!$D$2:$D$649,0),0))*VLOOKUP($B35,TabelaPreços!$B$3:$C$20,2,FALSE)</f>
        <v>26400</v>
      </c>
      <c r="N35" s="20">
        <f t="array" ref="N35">SUM(IF(MONTH(BaseVendaPorDia!$C$2:$C$649)=MONTH(N$27),IF(BaseVendaPorDia!$B$2:$B$649=$B35,BaseVendaPorDia!$D$2:$D$649,0),0))*VLOOKUP($B35,TabelaPreços!$B$3:$C$20,2,FALSE)</f>
        <v>77550</v>
      </c>
      <c r="O35" s="21">
        <f t="shared" si="0"/>
        <v>697950</v>
      </c>
    </row>
    <row r="36" spans="2:15" ht="15.75" outlineLevel="1" x14ac:dyDescent="0.25">
      <c r="B36" s="19" t="s">
        <v>6</v>
      </c>
      <c r="C36" s="20">
        <f t="array" ref="C36">SUM(IF(MONTH(BaseVendaPorDia!$C$2:$C$649)=MONTH(C$27),IF(BaseVendaPorDia!$B$2:$B$649=$B36,BaseVendaPorDia!$D$2:$D$649,0),0))*VLOOKUP($B36,TabelaPreços!$B$3:$C$20,2,FALSE)</f>
        <v>23400</v>
      </c>
      <c r="D36" s="20">
        <f t="array" ref="D36">SUM(IF(MONTH(BaseVendaPorDia!$C$2:$C$649)=MONTH(D$27),IF(BaseVendaPorDia!$B$2:$B$649=$B36,BaseVendaPorDia!$D$2:$D$649,0),0))*VLOOKUP($B36,TabelaPreços!$B$3:$C$20,2,FALSE)</f>
        <v>50400</v>
      </c>
      <c r="E36" s="20">
        <f t="array" ref="E36">SUM(IF(MONTH(BaseVendaPorDia!$C$2:$C$649)=MONTH(E$27),IF(BaseVendaPorDia!$B$2:$B$649=$B36,BaseVendaPorDia!$D$2:$D$649,0),0))*VLOOKUP($B36,TabelaPreços!$B$3:$C$20,2,FALSE)</f>
        <v>48600</v>
      </c>
      <c r="F36" s="20">
        <f t="array" ref="F36">SUM(IF(MONTH(BaseVendaPorDia!$C$2:$C$649)=MONTH(F$27),IF(BaseVendaPorDia!$B$2:$B$649=$B36,BaseVendaPorDia!$D$2:$D$649,0),0))*VLOOKUP($B36,TabelaPreços!$B$3:$C$20,2,FALSE)</f>
        <v>84600</v>
      </c>
      <c r="G36" s="20">
        <f t="array" ref="G36">SUM(IF(MONTH(BaseVendaPorDia!$C$2:$C$649)=MONTH(G$27),IF(BaseVendaPorDia!$B$2:$B$649=$B36,BaseVendaPorDia!$D$2:$D$649,0),0))*VLOOKUP($B36,TabelaPreços!$B$3:$C$20,2,FALSE)</f>
        <v>32400</v>
      </c>
      <c r="H36" s="20">
        <f t="array" ref="H36">SUM(IF(MONTH(BaseVendaPorDia!$C$2:$C$649)=MONTH(H$27),IF(BaseVendaPorDia!$B$2:$B$649=$B36,BaseVendaPorDia!$D$2:$D$649,0),0))*VLOOKUP($B36,TabelaPreços!$B$3:$C$20,2,FALSE)</f>
        <v>111600</v>
      </c>
      <c r="I36" s="20">
        <f t="array" ref="I36">SUM(IF(MONTH(BaseVendaPorDia!$C$2:$C$649)=MONTH(I$27),IF(BaseVendaPorDia!$B$2:$B$649=$B36,BaseVendaPorDia!$D$2:$D$649,0),0))*VLOOKUP($B36,TabelaPreços!$B$3:$C$20,2,FALSE)</f>
        <v>16200</v>
      </c>
      <c r="J36" s="20">
        <f t="array" ref="J36">SUM(IF(MONTH(BaseVendaPorDia!$C$2:$C$649)=MONTH(J$27),IF(BaseVendaPorDia!$B$2:$B$649=$B36,BaseVendaPorDia!$D$2:$D$649,0),0))*VLOOKUP($B36,TabelaPreços!$B$3:$C$20,2,FALSE)</f>
        <v>59400</v>
      </c>
      <c r="K36" s="20">
        <f t="array" ref="K36">SUM(IF(MONTH(BaseVendaPorDia!$C$2:$C$649)=MONTH(K$27),IF(BaseVendaPorDia!$B$2:$B$649=$B36,BaseVendaPorDia!$D$2:$D$649,0),0))*VLOOKUP($B36,TabelaPreços!$B$3:$C$20,2,FALSE)</f>
        <v>79200</v>
      </c>
      <c r="L36" s="20">
        <f t="array" ref="L36">SUM(IF(MONTH(BaseVendaPorDia!$C$2:$C$649)=MONTH(L$27),IF(BaseVendaPorDia!$B$2:$B$649=$B36,BaseVendaPorDia!$D$2:$D$649,0),0))*VLOOKUP($B36,TabelaPreços!$B$3:$C$20,2,FALSE)</f>
        <v>82800</v>
      </c>
      <c r="M36" s="20">
        <f t="array" ref="M36">SUM(IF(MONTH(BaseVendaPorDia!$C$2:$C$649)=MONTH(M$27),IF(BaseVendaPorDia!$B$2:$B$649=$B36,BaseVendaPorDia!$D$2:$D$649,0),0))*VLOOKUP($B36,TabelaPreços!$B$3:$C$20,2,FALSE)</f>
        <v>66600</v>
      </c>
      <c r="N36" s="20">
        <f t="array" ref="N36">SUM(IF(MONTH(BaseVendaPorDia!$C$2:$C$649)=MONTH(N$27),IF(BaseVendaPorDia!$B$2:$B$649=$B36,BaseVendaPorDia!$D$2:$D$649,0),0))*VLOOKUP($B36,TabelaPreços!$B$3:$C$20,2,FALSE)</f>
        <v>68400</v>
      </c>
      <c r="O36" s="21">
        <f t="shared" si="0"/>
        <v>723600</v>
      </c>
    </row>
    <row r="37" spans="2:15" ht="15.75" outlineLevel="1" x14ac:dyDescent="0.25">
      <c r="B37" s="19" t="s">
        <v>7</v>
      </c>
      <c r="C37" s="20">
        <f t="array" ref="C37">SUM(IF(MONTH(BaseVendaPorDia!$C$2:$C$649)=MONTH(C$27),IF(BaseVendaPorDia!$B$2:$B$649=$B37,BaseVendaPorDia!$D$2:$D$649,0),0))*VLOOKUP($B37,TabelaPreços!$B$3:$C$20,2,FALSE)</f>
        <v>99450</v>
      </c>
      <c r="D37" s="20">
        <f t="array" ref="D37">SUM(IF(MONTH(BaseVendaPorDia!$C$2:$C$649)=MONTH(D$27),IF(BaseVendaPorDia!$B$2:$B$649=$B37,BaseVendaPorDia!$D$2:$D$649,0),0))*VLOOKUP($B37,TabelaPreços!$B$3:$C$20,2,FALSE)</f>
        <v>56550</v>
      </c>
      <c r="E37" s="20">
        <f t="array" ref="E37">SUM(IF(MONTH(BaseVendaPorDia!$C$2:$C$649)=MONTH(E$27),IF(BaseVendaPorDia!$B$2:$B$649=$B37,BaseVendaPorDia!$D$2:$D$649,0),0))*VLOOKUP($B37,TabelaPreços!$B$3:$C$20,2,FALSE)</f>
        <v>81900</v>
      </c>
      <c r="F37" s="20">
        <f t="array" ref="F37">SUM(IF(MONTH(BaseVendaPorDia!$C$2:$C$649)=MONTH(F$27),IF(BaseVendaPorDia!$B$2:$B$649=$B37,BaseVendaPorDia!$D$2:$D$649,0),0))*VLOOKUP($B37,TabelaPreços!$B$3:$C$20,2,FALSE)</f>
        <v>109200</v>
      </c>
      <c r="G37" s="20">
        <f t="array" ref="G37">SUM(IF(MONTH(BaseVendaPorDia!$C$2:$C$649)=MONTH(G$27),IF(BaseVendaPorDia!$B$2:$B$649=$B37,BaseVendaPorDia!$D$2:$D$649,0),0))*VLOOKUP($B37,TabelaPreços!$B$3:$C$20,2,FALSE)</f>
        <v>89700</v>
      </c>
      <c r="H37" s="20">
        <f t="array" ref="H37">SUM(IF(MONTH(BaseVendaPorDia!$C$2:$C$649)=MONTH(H$27),IF(BaseVendaPorDia!$B$2:$B$649=$B37,BaseVendaPorDia!$D$2:$D$649,0),0))*VLOOKUP($B37,TabelaPreços!$B$3:$C$20,2,FALSE)</f>
        <v>68250</v>
      </c>
      <c r="I37" s="20">
        <f t="array" ref="I37">SUM(IF(MONTH(BaseVendaPorDia!$C$2:$C$649)=MONTH(I$27),IF(BaseVendaPorDia!$B$2:$B$649=$B37,BaseVendaPorDia!$D$2:$D$649,0),0))*VLOOKUP($B37,TabelaPreços!$B$3:$C$20,2,FALSE)</f>
        <v>81900</v>
      </c>
      <c r="J37" s="20">
        <f t="array" ref="J37">SUM(IF(MONTH(BaseVendaPorDia!$C$2:$C$649)=MONTH(J$27),IF(BaseVendaPorDia!$B$2:$B$649=$B37,BaseVendaPorDia!$D$2:$D$649,0),0))*VLOOKUP($B37,TabelaPreços!$B$3:$C$20,2,FALSE)</f>
        <v>91650</v>
      </c>
      <c r="K37" s="20">
        <f t="array" ref="K37">SUM(IF(MONTH(BaseVendaPorDia!$C$2:$C$649)=MONTH(K$27),IF(BaseVendaPorDia!$B$2:$B$649=$B37,BaseVendaPorDia!$D$2:$D$649,0),0))*VLOOKUP($B37,TabelaPreços!$B$3:$C$20,2,FALSE)</f>
        <v>81900</v>
      </c>
      <c r="L37" s="20">
        <f t="array" ref="L37">SUM(IF(MONTH(BaseVendaPorDia!$C$2:$C$649)=MONTH(L$27),IF(BaseVendaPorDia!$B$2:$B$649=$B37,BaseVendaPorDia!$D$2:$D$649,0),0))*VLOOKUP($B37,TabelaPreços!$B$3:$C$20,2,FALSE)</f>
        <v>93600</v>
      </c>
      <c r="M37" s="20">
        <f t="array" ref="M37">SUM(IF(MONTH(BaseVendaPorDia!$C$2:$C$649)=MONTH(M$27),IF(BaseVendaPorDia!$B$2:$B$649=$B37,BaseVendaPorDia!$D$2:$D$649,0),0))*VLOOKUP($B37,TabelaPreços!$B$3:$C$20,2,FALSE)</f>
        <v>97500</v>
      </c>
      <c r="N37" s="20">
        <f t="array" ref="N37">SUM(IF(MONTH(BaseVendaPorDia!$C$2:$C$649)=MONTH(N$27),IF(BaseVendaPorDia!$B$2:$B$649=$B37,BaseVendaPorDia!$D$2:$D$649,0),0))*VLOOKUP($B37,TabelaPreços!$B$3:$C$20,2,FALSE)</f>
        <v>103350</v>
      </c>
      <c r="O37" s="21">
        <f t="shared" si="0"/>
        <v>1054950</v>
      </c>
    </row>
    <row r="38" spans="2:15" ht="15.75" outlineLevel="1" x14ac:dyDescent="0.25">
      <c r="B38" s="19" t="s">
        <v>13</v>
      </c>
      <c r="C38" s="20">
        <f t="array" ref="C38">SUM(IF(MONTH(BaseVendaPorDia!$C$2:$C$649)=MONTH(C$27),IF(BaseVendaPorDia!$B$2:$B$649=$B38,BaseVendaPorDia!$D$2:$D$649,0),0))*VLOOKUP($B38,TabelaPreços!$B$3:$C$20,2,FALSE)</f>
        <v>1890</v>
      </c>
      <c r="D38" s="20">
        <f t="array" ref="D38">SUM(IF(MONTH(BaseVendaPorDia!$C$2:$C$649)=MONTH(D$27),IF(BaseVendaPorDia!$B$2:$B$649=$B38,BaseVendaPorDia!$D$2:$D$649,0),0))*VLOOKUP($B38,TabelaPreços!$B$3:$C$20,2,FALSE)</f>
        <v>2250</v>
      </c>
      <c r="E38" s="20">
        <f t="array" ref="E38">SUM(IF(MONTH(BaseVendaPorDia!$C$2:$C$649)=MONTH(E$27),IF(BaseVendaPorDia!$B$2:$B$649=$B38,BaseVendaPorDia!$D$2:$D$649,0),0))*VLOOKUP($B38,TabelaPreços!$B$3:$C$20,2,FALSE)</f>
        <v>1305</v>
      </c>
      <c r="F38" s="20">
        <f t="array" ref="F38">SUM(IF(MONTH(BaseVendaPorDia!$C$2:$C$649)=MONTH(F$27),IF(BaseVendaPorDia!$B$2:$B$649=$B38,BaseVendaPorDia!$D$2:$D$649,0),0))*VLOOKUP($B38,TabelaPreços!$B$3:$C$20,2,FALSE)</f>
        <v>2070</v>
      </c>
      <c r="G38" s="20">
        <f t="array" ref="G38">SUM(IF(MONTH(BaseVendaPorDia!$C$2:$C$649)=MONTH(G$27),IF(BaseVendaPorDia!$B$2:$B$649=$B38,BaseVendaPorDia!$D$2:$D$649,0),0))*VLOOKUP($B38,TabelaPreços!$B$3:$C$20,2,FALSE)</f>
        <v>2340</v>
      </c>
      <c r="H38" s="20">
        <f t="array" ref="H38">SUM(IF(MONTH(BaseVendaPorDia!$C$2:$C$649)=MONTH(H$27),IF(BaseVendaPorDia!$B$2:$B$649=$B38,BaseVendaPorDia!$D$2:$D$649,0),0))*VLOOKUP($B38,TabelaPreços!$B$3:$C$20,2,FALSE)</f>
        <v>1080</v>
      </c>
      <c r="I38" s="20">
        <f t="array" ref="I38">SUM(IF(MONTH(BaseVendaPorDia!$C$2:$C$649)=MONTH(I$27),IF(BaseVendaPorDia!$B$2:$B$649=$B38,BaseVendaPorDia!$D$2:$D$649,0),0))*VLOOKUP($B38,TabelaPreços!$B$3:$C$20,2,FALSE)</f>
        <v>1530</v>
      </c>
      <c r="J38" s="20">
        <f t="array" ref="J38">SUM(IF(MONTH(BaseVendaPorDia!$C$2:$C$649)=MONTH(J$27),IF(BaseVendaPorDia!$B$2:$B$649=$B38,BaseVendaPorDia!$D$2:$D$649,0),0))*VLOOKUP($B38,TabelaPreços!$B$3:$C$20,2,FALSE)</f>
        <v>1485</v>
      </c>
      <c r="K38" s="20">
        <f t="array" ref="K38">SUM(IF(MONTH(BaseVendaPorDia!$C$2:$C$649)=MONTH(K$27),IF(BaseVendaPorDia!$B$2:$B$649=$B38,BaseVendaPorDia!$D$2:$D$649,0),0))*VLOOKUP($B38,TabelaPreços!$B$3:$C$20,2,FALSE)</f>
        <v>2520</v>
      </c>
      <c r="L38" s="20">
        <f t="array" ref="L38">SUM(IF(MONTH(BaseVendaPorDia!$C$2:$C$649)=MONTH(L$27),IF(BaseVendaPorDia!$B$2:$B$649=$B38,BaseVendaPorDia!$D$2:$D$649,0),0))*VLOOKUP($B38,TabelaPreços!$B$3:$C$20,2,FALSE)</f>
        <v>1575</v>
      </c>
      <c r="M38" s="20">
        <f t="array" ref="M38">SUM(IF(MONTH(BaseVendaPorDia!$C$2:$C$649)=MONTH(M$27),IF(BaseVendaPorDia!$B$2:$B$649=$B38,BaseVendaPorDia!$D$2:$D$649,0),0))*VLOOKUP($B38,TabelaPreços!$B$3:$C$20,2,FALSE)</f>
        <v>2025</v>
      </c>
      <c r="N38" s="20">
        <f t="array" ref="N38">SUM(IF(MONTH(BaseVendaPorDia!$C$2:$C$649)=MONTH(N$27),IF(BaseVendaPorDia!$B$2:$B$649=$B38,BaseVendaPorDia!$D$2:$D$649,0),0))*VLOOKUP($B38,TabelaPreços!$B$3:$C$20,2,FALSE)</f>
        <v>1710</v>
      </c>
      <c r="O38" s="21">
        <f t="shared" si="0"/>
        <v>21780</v>
      </c>
    </row>
    <row r="39" spans="2:15" ht="15.75" outlineLevel="1" x14ac:dyDescent="0.25">
      <c r="B39" s="19" t="s">
        <v>14</v>
      </c>
      <c r="C39" s="20">
        <f t="array" ref="C39">SUM(IF(MONTH(BaseVendaPorDia!$C$2:$C$649)=MONTH(C$27),IF(BaseVendaPorDia!$B$2:$B$649=$B39,BaseVendaPorDia!$D$2:$D$649,0),0))*VLOOKUP($B39,TabelaPreços!$B$3:$C$20,2,FALSE)</f>
        <v>1500</v>
      </c>
      <c r="D39" s="20">
        <f t="array" ref="D39">SUM(IF(MONTH(BaseVendaPorDia!$C$2:$C$649)=MONTH(D$27),IF(BaseVendaPorDia!$B$2:$B$649=$B39,BaseVendaPorDia!$D$2:$D$649,0),0))*VLOOKUP($B39,TabelaPreços!$B$3:$C$20,2,FALSE)</f>
        <v>2000</v>
      </c>
      <c r="E39" s="20">
        <f t="array" ref="E39">SUM(IF(MONTH(BaseVendaPorDia!$C$2:$C$649)=MONTH(E$27),IF(BaseVendaPorDia!$B$2:$B$649=$B39,BaseVendaPorDia!$D$2:$D$649,0),0))*VLOOKUP($B39,TabelaPreços!$B$3:$C$20,2,FALSE)</f>
        <v>3500</v>
      </c>
      <c r="F39" s="20">
        <f t="array" ref="F39">SUM(IF(MONTH(BaseVendaPorDia!$C$2:$C$649)=MONTH(F$27),IF(BaseVendaPorDia!$B$2:$B$649=$B39,BaseVendaPorDia!$D$2:$D$649,0),0))*VLOOKUP($B39,TabelaPreços!$B$3:$C$20,2,FALSE)</f>
        <v>4500</v>
      </c>
      <c r="G39" s="20">
        <f t="array" ref="G39">SUM(IF(MONTH(BaseVendaPorDia!$C$2:$C$649)=MONTH(G$27),IF(BaseVendaPorDia!$B$2:$B$649=$B39,BaseVendaPorDia!$D$2:$D$649,0),0))*VLOOKUP($B39,TabelaPreços!$B$3:$C$20,2,FALSE)</f>
        <v>5400</v>
      </c>
      <c r="H39" s="20">
        <f t="array" ref="H39">SUM(IF(MONTH(BaseVendaPorDia!$C$2:$C$649)=MONTH(H$27),IF(BaseVendaPorDia!$B$2:$B$649=$B39,BaseVendaPorDia!$D$2:$D$649,0),0))*VLOOKUP($B39,TabelaPreços!$B$3:$C$20,2,FALSE)</f>
        <v>4900</v>
      </c>
      <c r="I39" s="20">
        <f t="array" ref="I39">SUM(IF(MONTH(BaseVendaPorDia!$C$2:$C$649)=MONTH(I$27),IF(BaseVendaPorDia!$B$2:$B$649=$B39,BaseVendaPorDia!$D$2:$D$649,0),0))*VLOOKUP($B39,TabelaPreços!$B$3:$C$20,2,FALSE)</f>
        <v>4300</v>
      </c>
      <c r="J39" s="20">
        <f t="array" ref="J39">SUM(IF(MONTH(BaseVendaPorDia!$C$2:$C$649)=MONTH(J$27),IF(BaseVendaPorDia!$B$2:$B$649=$B39,BaseVendaPorDia!$D$2:$D$649,0),0))*VLOOKUP($B39,TabelaPreços!$B$3:$C$20,2,FALSE)</f>
        <v>5200</v>
      </c>
      <c r="K39" s="20">
        <f t="array" ref="K39">SUM(IF(MONTH(BaseVendaPorDia!$C$2:$C$649)=MONTH(K$27),IF(BaseVendaPorDia!$B$2:$B$649=$B39,BaseVendaPorDia!$D$2:$D$649,0),0))*VLOOKUP($B39,TabelaPreços!$B$3:$C$20,2,FALSE)</f>
        <v>2300</v>
      </c>
      <c r="L39" s="20">
        <f t="array" ref="L39">SUM(IF(MONTH(BaseVendaPorDia!$C$2:$C$649)=MONTH(L$27),IF(BaseVendaPorDia!$B$2:$B$649=$B39,BaseVendaPorDia!$D$2:$D$649,0),0))*VLOOKUP($B39,TabelaPreços!$B$3:$C$20,2,FALSE)</f>
        <v>6400</v>
      </c>
      <c r="M39" s="20">
        <f t="array" ref="M39">SUM(IF(MONTH(BaseVendaPorDia!$C$2:$C$649)=MONTH(M$27),IF(BaseVendaPorDia!$B$2:$B$649=$B39,BaseVendaPorDia!$D$2:$D$649,0),0))*VLOOKUP($B39,TabelaPreços!$B$3:$C$20,2,FALSE)</f>
        <v>3500</v>
      </c>
      <c r="N39" s="20">
        <f t="array" ref="N39">SUM(IF(MONTH(BaseVendaPorDia!$C$2:$C$649)=MONTH(N$27),IF(BaseVendaPorDia!$B$2:$B$649=$B39,BaseVendaPorDia!$D$2:$D$649,0),0))*VLOOKUP($B39,TabelaPreços!$B$3:$C$20,2,FALSE)</f>
        <v>2200</v>
      </c>
      <c r="O39" s="21">
        <f t="shared" si="0"/>
        <v>45700</v>
      </c>
    </row>
    <row r="40" spans="2:15" ht="15.75" outlineLevel="1" x14ac:dyDescent="0.25">
      <c r="B40" s="19" t="s">
        <v>15</v>
      </c>
      <c r="C40" s="20">
        <f t="array" ref="C40">SUM(IF(MONTH(BaseVendaPorDia!$C$2:$C$649)=MONTH(C$27),IF(BaseVendaPorDia!$B$2:$B$649=$B40,BaseVendaPorDia!$D$2:$D$649,0),0))*VLOOKUP($B40,TabelaPreços!$B$3:$C$20,2,FALSE)</f>
        <v>27600</v>
      </c>
      <c r="D40" s="20">
        <f t="array" ref="D40">SUM(IF(MONTH(BaseVendaPorDia!$C$2:$C$649)=MONTH(D$27),IF(BaseVendaPorDia!$B$2:$B$649=$B40,BaseVendaPorDia!$D$2:$D$649,0),0))*VLOOKUP($B40,TabelaPreços!$B$3:$C$20,2,FALSE)</f>
        <v>21600</v>
      </c>
      <c r="E40" s="20">
        <f t="array" ref="E40">SUM(IF(MONTH(BaseVendaPorDia!$C$2:$C$649)=MONTH(E$27),IF(BaseVendaPorDia!$B$2:$B$649=$B40,BaseVendaPorDia!$D$2:$D$649,0),0))*VLOOKUP($B40,TabelaPreços!$B$3:$C$20,2,FALSE)</f>
        <v>30600</v>
      </c>
      <c r="F40" s="20">
        <f t="array" ref="F40">SUM(IF(MONTH(BaseVendaPorDia!$C$2:$C$649)=MONTH(F$27),IF(BaseVendaPorDia!$B$2:$B$649=$B40,BaseVendaPorDia!$D$2:$D$649,0),0))*VLOOKUP($B40,TabelaPreços!$B$3:$C$20,2,FALSE)</f>
        <v>33600</v>
      </c>
      <c r="G40" s="20">
        <f t="array" ref="G40">SUM(IF(MONTH(BaseVendaPorDia!$C$2:$C$649)=MONTH(G$27),IF(BaseVendaPorDia!$B$2:$B$649=$B40,BaseVendaPorDia!$D$2:$D$649,0),0))*VLOOKUP($B40,TabelaPreços!$B$3:$C$20,2,FALSE)</f>
        <v>16800</v>
      </c>
      <c r="H40" s="20">
        <f t="array" ref="H40">SUM(IF(MONTH(BaseVendaPorDia!$C$2:$C$649)=MONTH(H$27),IF(BaseVendaPorDia!$B$2:$B$649=$B40,BaseVendaPorDia!$D$2:$D$649,0),0))*VLOOKUP($B40,TabelaPreços!$B$3:$C$20,2,FALSE)</f>
        <v>28200</v>
      </c>
      <c r="I40" s="20">
        <f t="array" ref="I40">SUM(IF(MONTH(BaseVendaPorDia!$C$2:$C$649)=MONTH(I$27),IF(BaseVendaPorDia!$B$2:$B$649=$B40,BaseVendaPorDia!$D$2:$D$649,0),0))*VLOOKUP($B40,TabelaPreços!$B$3:$C$20,2,FALSE)</f>
        <v>4800</v>
      </c>
      <c r="J40" s="20">
        <f t="array" ref="J40">SUM(IF(MONTH(BaseVendaPorDia!$C$2:$C$649)=MONTH(J$27),IF(BaseVendaPorDia!$B$2:$B$649=$B40,BaseVendaPorDia!$D$2:$D$649,0),0))*VLOOKUP($B40,TabelaPreços!$B$3:$C$20,2,FALSE)</f>
        <v>16800</v>
      </c>
      <c r="K40" s="20">
        <f t="array" ref="K40">SUM(IF(MONTH(BaseVendaPorDia!$C$2:$C$649)=MONTH(K$27),IF(BaseVendaPorDia!$B$2:$B$649=$B40,BaseVendaPorDia!$D$2:$D$649,0),0))*VLOOKUP($B40,TabelaPreços!$B$3:$C$20,2,FALSE)</f>
        <v>22200</v>
      </c>
      <c r="L40" s="20">
        <f t="array" ref="L40">SUM(IF(MONTH(BaseVendaPorDia!$C$2:$C$649)=MONTH(L$27),IF(BaseVendaPorDia!$B$2:$B$649=$B40,BaseVendaPorDia!$D$2:$D$649,0),0))*VLOOKUP($B40,TabelaPreços!$B$3:$C$20,2,FALSE)</f>
        <v>30000</v>
      </c>
      <c r="M40" s="20">
        <f t="array" ref="M40">SUM(IF(MONTH(BaseVendaPorDia!$C$2:$C$649)=MONTH(M$27),IF(BaseVendaPorDia!$B$2:$B$649=$B40,BaseVendaPorDia!$D$2:$D$649,0),0))*VLOOKUP($B40,TabelaPreços!$B$3:$C$20,2,FALSE)</f>
        <v>30600</v>
      </c>
      <c r="N40" s="20">
        <f t="array" ref="N40">SUM(IF(MONTH(BaseVendaPorDia!$C$2:$C$649)=MONTH(N$27),IF(BaseVendaPorDia!$B$2:$B$649=$B40,BaseVendaPorDia!$D$2:$D$649,0),0))*VLOOKUP($B40,TabelaPreços!$B$3:$C$20,2,FALSE)</f>
        <v>21000</v>
      </c>
      <c r="O40" s="21">
        <f t="shared" si="0"/>
        <v>283800</v>
      </c>
    </row>
    <row r="41" spans="2:15" ht="15.75" outlineLevel="1" x14ac:dyDescent="0.25">
      <c r="B41" s="19" t="s">
        <v>16</v>
      </c>
      <c r="C41" s="20">
        <f t="array" ref="C41">SUM(IF(MONTH(BaseVendaPorDia!$C$2:$C$649)=MONTH(C$27),IF(BaseVendaPorDia!$B$2:$B$649=$B41,BaseVendaPorDia!$D$2:$D$649,0),0))*VLOOKUP($B41,TabelaPreços!$B$3:$C$20,2,FALSE)</f>
        <v>2760</v>
      </c>
      <c r="D41" s="20">
        <f t="array" ref="D41">SUM(IF(MONTH(BaseVendaPorDia!$C$2:$C$649)=MONTH(D$27),IF(BaseVendaPorDia!$B$2:$B$649=$B41,BaseVendaPorDia!$D$2:$D$649,0),0))*VLOOKUP($B41,TabelaPreços!$B$3:$C$20,2,FALSE)</f>
        <v>1740</v>
      </c>
      <c r="E41" s="20">
        <f t="array" ref="E41">SUM(IF(MONTH(BaseVendaPorDia!$C$2:$C$649)=MONTH(E$27),IF(BaseVendaPorDia!$B$2:$B$649=$B41,BaseVendaPorDia!$D$2:$D$649,0),0))*VLOOKUP($B41,TabelaPreços!$B$3:$C$20,2,FALSE)</f>
        <v>660</v>
      </c>
      <c r="F41" s="20">
        <f t="array" ref="F41">SUM(IF(MONTH(BaseVendaPorDia!$C$2:$C$649)=MONTH(F$27),IF(BaseVendaPorDia!$B$2:$B$649=$B41,BaseVendaPorDia!$D$2:$D$649,0),0))*VLOOKUP($B41,TabelaPreços!$B$3:$C$20,2,FALSE)</f>
        <v>2760</v>
      </c>
      <c r="G41" s="20">
        <f t="array" ref="G41">SUM(IF(MONTH(BaseVendaPorDia!$C$2:$C$649)=MONTH(G$27),IF(BaseVendaPorDia!$B$2:$B$649=$B41,BaseVendaPorDia!$D$2:$D$649,0),0))*VLOOKUP($B41,TabelaPreços!$B$3:$C$20,2,FALSE)</f>
        <v>2640</v>
      </c>
      <c r="H41" s="20">
        <f t="array" ref="H41">SUM(IF(MONTH(BaseVendaPorDia!$C$2:$C$649)=MONTH(H$27),IF(BaseVendaPorDia!$B$2:$B$649=$B41,BaseVendaPorDia!$D$2:$D$649,0),0))*VLOOKUP($B41,TabelaPreços!$B$3:$C$20,2,FALSE)</f>
        <v>2340</v>
      </c>
      <c r="I41" s="20">
        <f t="array" ref="I41">SUM(IF(MONTH(BaseVendaPorDia!$C$2:$C$649)=MONTH(I$27),IF(BaseVendaPorDia!$B$2:$B$649=$B41,BaseVendaPorDia!$D$2:$D$649,0),0))*VLOOKUP($B41,TabelaPreços!$B$3:$C$20,2,FALSE)</f>
        <v>2580</v>
      </c>
      <c r="J41" s="20">
        <f t="array" ref="J41">SUM(IF(MONTH(BaseVendaPorDia!$C$2:$C$649)=MONTH(J$27),IF(BaseVendaPorDia!$B$2:$B$649=$B41,BaseVendaPorDia!$D$2:$D$649,0),0))*VLOOKUP($B41,TabelaPreços!$B$3:$C$20,2,FALSE)</f>
        <v>2880</v>
      </c>
      <c r="K41" s="20">
        <f t="array" ref="K41">SUM(IF(MONTH(BaseVendaPorDia!$C$2:$C$649)=MONTH(K$27),IF(BaseVendaPorDia!$B$2:$B$649=$B41,BaseVendaPorDia!$D$2:$D$649,0),0))*VLOOKUP($B41,TabelaPreços!$B$3:$C$20,2,FALSE)</f>
        <v>2100</v>
      </c>
      <c r="L41" s="20">
        <f t="array" ref="L41">SUM(IF(MONTH(BaseVendaPorDia!$C$2:$C$649)=MONTH(L$27),IF(BaseVendaPorDia!$B$2:$B$649=$B41,BaseVendaPorDia!$D$2:$D$649,0),0))*VLOOKUP($B41,TabelaPreços!$B$3:$C$20,2,FALSE)</f>
        <v>3000</v>
      </c>
      <c r="M41" s="20">
        <f t="array" ref="M41">SUM(IF(MONTH(BaseVendaPorDia!$C$2:$C$649)=MONTH(M$27),IF(BaseVendaPorDia!$B$2:$B$649=$B41,BaseVendaPorDia!$D$2:$D$649,0),0))*VLOOKUP($B41,TabelaPreços!$B$3:$C$20,2,FALSE)</f>
        <v>3300</v>
      </c>
      <c r="N41" s="20">
        <f t="array" ref="N41">SUM(IF(MONTH(BaseVendaPorDia!$C$2:$C$649)=MONTH(N$27),IF(BaseVendaPorDia!$B$2:$B$649=$B41,BaseVendaPorDia!$D$2:$D$649,0),0))*VLOOKUP($B41,TabelaPreços!$B$3:$C$20,2,FALSE)</f>
        <v>2220</v>
      </c>
      <c r="O41" s="21">
        <f t="shared" si="0"/>
        <v>28980</v>
      </c>
    </row>
    <row r="42" spans="2:15" ht="15.75" outlineLevel="1" x14ac:dyDescent="0.25">
      <c r="B42" s="19" t="s">
        <v>1</v>
      </c>
      <c r="C42" s="20">
        <f t="array" ref="C42">SUM(IF(MONTH(BaseVendaPorDia!$C$2:$C$649)=MONTH(C$27),IF(BaseVendaPorDia!$B$2:$B$649=$B42,BaseVendaPorDia!$D$2:$D$649,0),0))*VLOOKUP($B42,TabelaPreços!$B$3:$C$20,2,FALSE)</f>
        <v>52200</v>
      </c>
      <c r="D42" s="20">
        <f t="array" ref="D42">SUM(IF(MONTH(BaseVendaPorDia!$C$2:$C$649)=MONTH(D$27),IF(BaseVendaPorDia!$B$2:$B$649=$B42,BaseVendaPorDia!$D$2:$D$649,0),0))*VLOOKUP($B42,TabelaPreços!$B$3:$C$20,2,FALSE)</f>
        <v>55100</v>
      </c>
      <c r="E42" s="20">
        <f t="array" ref="E42">SUM(IF(MONTH(BaseVendaPorDia!$C$2:$C$649)=MONTH(E$27),IF(BaseVendaPorDia!$B$2:$B$649=$B42,BaseVendaPorDia!$D$2:$D$649,0),0))*VLOOKUP($B42,TabelaPreços!$B$3:$C$20,2,FALSE)</f>
        <v>52200</v>
      </c>
      <c r="F42" s="20">
        <f t="array" ref="F42">SUM(IF(MONTH(BaseVendaPorDia!$C$2:$C$649)=MONTH(F$27),IF(BaseVendaPorDia!$B$2:$B$649=$B42,BaseVendaPorDia!$D$2:$D$649,0),0))*VLOOKUP($B42,TabelaPreços!$B$3:$C$20,2,FALSE)</f>
        <v>20300</v>
      </c>
      <c r="G42" s="20">
        <f t="array" ref="G42">SUM(IF(MONTH(BaseVendaPorDia!$C$2:$C$649)=MONTH(G$27),IF(BaseVendaPorDia!$B$2:$B$649=$B42,BaseVendaPorDia!$D$2:$D$649,0),0))*VLOOKUP($B42,TabelaPreços!$B$3:$C$20,2,FALSE)</f>
        <v>88450</v>
      </c>
      <c r="H42" s="20">
        <f t="array" ref="H42">SUM(IF(MONTH(BaseVendaPorDia!$C$2:$C$649)=MONTH(H$27),IF(BaseVendaPorDia!$B$2:$B$649=$B42,BaseVendaPorDia!$D$2:$D$649,0),0))*VLOOKUP($B42,TabelaPreços!$B$3:$C$20,2,FALSE)</f>
        <v>84100</v>
      </c>
      <c r="I42" s="20">
        <f t="array" ref="I42">SUM(IF(MONTH(BaseVendaPorDia!$C$2:$C$649)=MONTH(I$27),IF(BaseVendaPorDia!$B$2:$B$649=$B42,BaseVendaPorDia!$D$2:$D$649,0),0))*VLOOKUP($B42,TabelaPreços!$B$3:$C$20,2,FALSE)</f>
        <v>33350</v>
      </c>
      <c r="J42" s="20">
        <f t="array" ref="J42">SUM(IF(MONTH(BaseVendaPorDia!$C$2:$C$649)=MONTH(J$27),IF(BaseVendaPorDia!$B$2:$B$649=$B42,BaseVendaPorDia!$D$2:$D$649,0),0))*VLOOKUP($B42,TabelaPreços!$B$3:$C$20,2,FALSE)</f>
        <v>72500</v>
      </c>
      <c r="K42" s="20">
        <f t="array" ref="K42">SUM(IF(MONTH(BaseVendaPorDia!$C$2:$C$649)=MONTH(K$27),IF(BaseVendaPorDia!$B$2:$B$649=$B42,BaseVendaPorDia!$D$2:$D$649,0),0))*VLOOKUP($B42,TabelaPreços!$B$3:$C$20,2,FALSE)</f>
        <v>75400</v>
      </c>
      <c r="L42" s="20">
        <f t="array" ref="L42">SUM(IF(MONTH(BaseVendaPorDia!$C$2:$C$649)=MONTH(L$27),IF(BaseVendaPorDia!$B$2:$B$649=$B42,BaseVendaPorDia!$D$2:$D$649,0),0))*VLOOKUP($B42,TabelaPreços!$B$3:$C$20,2,FALSE)</f>
        <v>46400</v>
      </c>
      <c r="M42" s="20">
        <f t="array" ref="M42">SUM(IF(MONTH(BaseVendaPorDia!$C$2:$C$649)=MONTH(M$27),IF(BaseVendaPorDia!$B$2:$B$649=$B42,BaseVendaPorDia!$D$2:$D$649,0),0))*VLOOKUP($B42,TabelaPreços!$B$3:$C$20,2,FALSE)</f>
        <v>26100</v>
      </c>
      <c r="N42" s="20">
        <f t="array" ref="N42">SUM(IF(MONTH(BaseVendaPorDia!$C$2:$C$649)=MONTH(N$27),IF(BaseVendaPorDia!$B$2:$B$649=$B42,BaseVendaPorDia!$D$2:$D$649,0),0))*VLOOKUP($B42,TabelaPreços!$B$3:$C$20,2,FALSE)</f>
        <v>56550</v>
      </c>
      <c r="O42" s="21">
        <f t="shared" si="0"/>
        <v>662650</v>
      </c>
    </row>
    <row r="43" spans="2:15" ht="15.75" outlineLevel="1" x14ac:dyDescent="0.25">
      <c r="B43" s="19" t="s">
        <v>2</v>
      </c>
      <c r="C43" s="20">
        <f t="array" ref="C43">SUM(IF(MONTH(BaseVendaPorDia!$C$2:$C$649)=MONTH(C$27),IF(BaseVendaPorDia!$B$2:$B$649=$B43,BaseVendaPorDia!$D$2:$D$649,0),0))*VLOOKUP($B43,TabelaPreços!$B$3:$C$20,2,FALSE)</f>
        <v>105300</v>
      </c>
      <c r="D43" s="20">
        <f t="array" ref="D43">SUM(IF(MONTH(BaseVendaPorDia!$C$2:$C$649)=MONTH(D$27),IF(BaseVendaPorDia!$B$2:$B$649=$B43,BaseVendaPorDia!$D$2:$D$649,0),0))*VLOOKUP($B43,TabelaPreços!$B$3:$C$20,2,FALSE)</f>
        <v>97500</v>
      </c>
      <c r="E43" s="20">
        <f t="array" ref="E43">SUM(IF(MONTH(BaseVendaPorDia!$C$2:$C$649)=MONTH(E$27),IF(BaseVendaPorDia!$B$2:$B$649=$B43,BaseVendaPorDia!$D$2:$D$649,0),0))*VLOOKUP($B43,TabelaPreços!$B$3:$C$20,2,FALSE)</f>
        <v>50700</v>
      </c>
      <c r="F43" s="20">
        <f t="array" ref="F43">SUM(IF(MONTH(BaseVendaPorDia!$C$2:$C$649)=MONTH(F$27),IF(BaseVendaPorDia!$B$2:$B$649=$B43,BaseVendaPorDia!$D$2:$D$649,0),0))*VLOOKUP($B43,TabelaPreços!$B$3:$C$20,2,FALSE)</f>
        <v>42900</v>
      </c>
      <c r="G43" s="20">
        <f t="array" ref="G43">SUM(IF(MONTH(BaseVendaPorDia!$C$2:$C$649)=MONTH(G$27),IF(BaseVendaPorDia!$B$2:$B$649=$B43,BaseVendaPorDia!$D$2:$D$649,0),0))*VLOOKUP($B43,TabelaPreços!$B$3:$C$20,2,FALSE)</f>
        <v>83850</v>
      </c>
      <c r="H43" s="20">
        <f t="array" ref="H43">SUM(IF(MONTH(BaseVendaPorDia!$C$2:$C$649)=MONTH(H$27),IF(BaseVendaPorDia!$B$2:$B$649=$B43,BaseVendaPorDia!$D$2:$D$649,0),0))*VLOOKUP($B43,TabelaPreços!$B$3:$C$20,2,FALSE)</f>
        <v>50700</v>
      </c>
      <c r="I43" s="20">
        <f t="array" ref="I43">SUM(IF(MONTH(BaseVendaPorDia!$C$2:$C$649)=MONTH(I$27),IF(BaseVendaPorDia!$B$2:$B$649=$B43,BaseVendaPorDia!$D$2:$D$649,0),0))*VLOOKUP($B43,TabelaPreços!$B$3:$C$20,2,FALSE)</f>
        <v>79950</v>
      </c>
      <c r="J43" s="20">
        <f t="array" ref="J43">SUM(IF(MONTH(BaseVendaPorDia!$C$2:$C$649)=MONTH(J$27),IF(BaseVendaPorDia!$B$2:$B$649=$B43,BaseVendaPorDia!$D$2:$D$649,0),0))*VLOOKUP($B43,TabelaPreços!$B$3:$C$20,2,FALSE)</f>
        <v>85800</v>
      </c>
      <c r="K43" s="20">
        <f t="array" ref="K43">SUM(IF(MONTH(BaseVendaPorDia!$C$2:$C$649)=MONTH(K$27),IF(BaseVendaPorDia!$B$2:$B$649=$B43,BaseVendaPorDia!$D$2:$D$649,0),0))*VLOOKUP($B43,TabelaPreços!$B$3:$C$20,2,FALSE)</f>
        <v>97500</v>
      </c>
      <c r="L43" s="20">
        <f t="array" ref="L43">SUM(IF(MONTH(BaseVendaPorDia!$C$2:$C$649)=MONTH(L$27),IF(BaseVendaPorDia!$B$2:$B$649=$B43,BaseVendaPorDia!$D$2:$D$649,0),0))*VLOOKUP($B43,TabelaPreços!$B$3:$C$20,2,FALSE)</f>
        <v>105300</v>
      </c>
      <c r="M43" s="20">
        <f t="array" ref="M43">SUM(IF(MONTH(BaseVendaPorDia!$C$2:$C$649)=MONTH(M$27),IF(BaseVendaPorDia!$B$2:$B$649=$B43,BaseVendaPorDia!$D$2:$D$649,0),0))*VLOOKUP($B43,TabelaPreços!$B$3:$C$20,2,FALSE)</f>
        <v>60450</v>
      </c>
      <c r="N43" s="20">
        <f t="array" ref="N43">SUM(IF(MONTH(BaseVendaPorDia!$C$2:$C$649)=MONTH(N$27),IF(BaseVendaPorDia!$B$2:$B$649=$B43,BaseVendaPorDia!$D$2:$D$649,0),0))*VLOOKUP($B43,TabelaPreços!$B$3:$C$20,2,FALSE)</f>
        <v>72150</v>
      </c>
      <c r="O43" s="21">
        <f t="shared" si="0"/>
        <v>932100</v>
      </c>
    </row>
    <row r="44" spans="2:15" ht="15.75" outlineLevel="1" x14ac:dyDescent="0.25">
      <c r="B44" s="19" t="s">
        <v>17</v>
      </c>
      <c r="C44" s="20">
        <f t="array" ref="C44">SUM(IF(MONTH(BaseVendaPorDia!$C$2:$C$649)=MONTH(C$27),IF(BaseVendaPorDia!$B$2:$B$649=$B44,BaseVendaPorDia!$D$2:$D$649,0),0))*VLOOKUP($B44,TabelaPreços!$B$3:$C$20,2,FALSE)</f>
        <v>2660</v>
      </c>
      <c r="D44" s="20">
        <f t="array" ref="D44">SUM(IF(MONTH(BaseVendaPorDia!$C$2:$C$649)=MONTH(D$27),IF(BaseVendaPorDia!$B$2:$B$649=$B44,BaseVendaPorDia!$D$2:$D$649,0),0))*VLOOKUP($B44,TabelaPreços!$B$3:$C$20,2,FALSE)</f>
        <v>9310</v>
      </c>
      <c r="E44" s="20">
        <f t="array" ref="E44">SUM(IF(MONTH(BaseVendaPorDia!$C$2:$C$649)=MONTH(E$27),IF(BaseVendaPorDia!$B$2:$B$649=$B44,BaseVendaPorDia!$D$2:$D$649,0),0))*VLOOKUP($B44,TabelaPreços!$B$3:$C$20,2,FALSE)</f>
        <v>8550</v>
      </c>
      <c r="F44" s="20">
        <f t="array" ref="F44">SUM(IF(MONTH(BaseVendaPorDia!$C$2:$C$649)=MONTH(F$27),IF(BaseVendaPorDia!$B$2:$B$649=$B44,BaseVendaPorDia!$D$2:$D$649,0),0))*VLOOKUP($B44,TabelaPreços!$B$3:$C$20,2,FALSE)</f>
        <v>4370</v>
      </c>
      <c r="G44" s="20">
        <f t="array" ref="G44">SUM(IF(MONTH(BaseVendaPorDia!$C$2:$C$649)=MONTH(G$27),IF(BaseVendaPorDia!$B$2:$B$649=$B44,BaseVendaPorDia!$D$2:$D$649,0),0))*VLOOKUP($B44,TabelaPreços!$B$3:$C$20,2,FALSE)</f>
        <v>6270</v>
      </c>
      <c r="H44" s="20">
        <f t="array" ref="H44">SUM(IF(MONTH(BaseVendaPorDia!$C$2:$C$649)=MONTH(H$27),IF(BaseVendaPorDia!$B$2:$B$649=$B44,BaseVendaPorDia!$D$2:$D$649,0),0))*VLOOKUP($B44,TabelaPreços!$B$3:$C$20,2,FALSE)</f>
        <v>8170</v>
      </c>
      <c r="I44" s="20">
        <f t="array" ref="I44">SUM(IF(MONTH(BaseVendaPorDia!$C$2:$C$649)=MONTH(I$27),IF(BaseVendaPorDia!$B$2:$B$649=$B44,BaseVendaPorDia!$D$2:$D$649,0),0))*VLOOKUP($B44,TabelaPreços!$B$3:$C$20,2,FALSE)</f>
        <v>5320</v>
      </c>
      <c r="J44" s="20">
        <f t="array" ref="J44">SUM(IF(MONTH(BaseVendaPorDia!$C$2:$C$649)=MONTH(J$27),IF(BaseVendaPorDia!$B$2:$B$649=$B44,BaseVendaPorDia!$D$2:$D$649,0),0))*VLOOKUP($B44,TabelaPreços!$B$3:$C$20,2,FALSE)</f>
        <v>7030</v>
      </c>
      <c r="K44" s="20">
        <f t="array" ref="K44">SUM(IF(MONTH(BaseVendaPorDia!$C$2:$C$649)=MONTH(K$27),IF(BaseVendaPorDia!$B$2:$B$649=$B44,BaseVendaPorDia!$D$2:$D$649,0),0))*VLOOKUP($B44,TabelaPreços!$B$3:$C$20,2,FALSE)</f>
        <v>7410</v>
      </c>
      <c r="L44" s="20">
        <f t="array" ref="L44">SUM(IF(MONTH(BaseVendaPorDia!$C$2:$C$649)=MONTH(L$27),IF(BaseVendaPorDia!$B$2:$B$649=$B44,BaseVendaPorDia!$D$2:$D$649,0),0))*VLOOKUP($B44,TabelaPreços!$B$3:$C$20,2,FALSE)</f>
        <v>8360</v>
      </c>
      <c r="M44" s="20">
        <f t="array" ref="M44">SUM(IF(MONTH(BaseVendaPorDia!$C$2:$C$649)=MONTH(M$27),IF(BaseVendaPorDia!$B$2:$B$649=$B44,BaseVendaPorDia!$D$2:$D$649,0),0))*VLOOKUP($B44,TabelaPreços!$B$3:$C$20,2,FALSE)</f>
        <v>6460</v>
      </c>
      <c r="N44" s="20">
        <f t="array" ref="N44">SUM(IF(MONTH(BaseVendaPorDia!$C$2:$C$649)=MONTH(N$27),IF(BaseVendaPorDia!$B$2:$B$649=$B44,BaseVendaPorDia!$D$2:$D$649,0),0))*VLOOKUP($B44,TabelaPreços!$B$3:$C$20,2,FALSE)</f>
        <v>5320</v>
      </c>
      <c r="O44" s="21">
        <f t="shared" si="0"/>
        <v>79230</v>
      </c>
    </row>
    <row r="45" spans="2:15" ht="15.75" outlineLevel="1" x14ac:dyDescent="0.25">
      <c r="B45" s="19" t="s">
        <v>18</v>
      </c>
      <c r="C45" s="20">
        <f t="array" ref="C45">SUM(IF(MONTH(BaseVendaPorDia!$C$2:$C$649)=MONTH(C$27),IF(BaseVendaPorDia!$B$2:$B$649=$B45,BaseVendaPorDia!$D$2:$D$649,0),0))*VLOOKUP($B45,TabelaPreços!$B$3:$C$20,2,FALSE)</f>
        <v>12000</v>
      </c>
      <c r="D45" s="20">
        <f t="array" ref="D45">SUM(IF(MONTH(BaseVendaPorDia!$C$2:$C$649)=MONTH(D$27),IF(BaseVendaPorDia!$B$2:$B$649=$B45,BaseVendaPorDia!$D$2:$D$649,0),0))*VLOOKUP($B45,TabelaPreços!$B$3:$C$20,2,FALSE)</f>
        <v>9500</v>
      </c>
      <c r="E45" s="20">
        <f t="array" ref="E45">SUM(IF(MONTH(BaseVendaPorDia!$C$2:$C$649)=MONTH(E$27),IF(BaseVendaPorDia!$B$2:$B$649=$B45,BaseVendaPorDia!$D$2:$D$649,0),0))*VLOOKUP($B45,TabelaPreços!$B$3:$C$20,2,FALSE)</f>
        <v>15250</v>
      </c>
      <c r="F45" s="20">
        <f t="array" ref="F45">SUM(IF(MONTH(BaseVendaPorDia!$C$2:$C$649)=MONTH(F$27),IF(BaseVendaPorDia!$B$2:$B$649=$B45,BaseVendaPorDia!$D$2:$D$649,0),0))*VLOOKUP($B45,TabelaPreços!$B$3:$C$20,2,FALSE)</f>
        <v>6500</v>
      </c>
      <c r="G45" s="20">
        <f t="array" ref="G45">SUM(IF(MONTH(BaseVendaPorDia!$C$2:$C$649)=MONTH(G$27),IF(BaseVendaPorDia!$B$2:$B$649=$B45,BaseVendaPorDia!$D$2:$D$649,0),0))*VLOOKUP($B45,TabelaPreços!$B$3:$C$20,2,FALSE)</f>
        <v>7250</v>
      </c>
      <c r="H45" s="20">
        <f t="array" ref="H45">SUM(IF(MONTH(BaseVendaPorDia!$C$2:$C$649)=MONTH(H$27),IF(BaseVendaPorDia!$B$2:$B$649=$B45,BaseVendaPorDia!$D$2:$D$649,0),0))*VLOOKUP($B45,TabelaPreços!$B$3:$C$20,2,FALSE)</f>
        <v>4750</v>
      </c>
      <c r="I45" s="20">
        <f t="array" ref="I45">SUM(IF(MONTH(BaseVendaPorDia!$C$2:$C$649)=MONTH(I$27),IF(BaseVendaPorDia!$B$2:$B$649=$B45,BaseVendaPorDia!$D$2:$D$649,0),0))*VLOOKUP($B45,TabelaPreços!$B$3:$C$20,2,FALSE)</f>
        <v>15500</v>
      </c>
      <c r="J45" s="20">
        <f t="array" ref="J45">SUM(IF(MONTH(BaseVendaPorDia!$C$2:$C$649)=MONTH(J$27),IF(BaseVendaPorDia!$B$2:$B$649=$B45,BaseVendaPorDia!$D$2:$D$649,0),0))*VLOOKUP($B45,TabelaPreços!$B$3:$C$20,2,FALSE)</f>
        <v>9000</v>
      </c>
      <c r="K45" s="20">
        <f t="array" ref="K45">SUM(IF(MONTH(BaseVendaPorDia!$C$2:$C$649)=MONTH(K$27),IF(BaseVendaPorDia!$B$2:$B$649=$B45,BaseVendaPorDia!$D$2:$D$649,0),0))*VLOOKUP($B45,TabelaPreços!$B$3:$C$20,2,FALSE)</f>
        <v>15000</v>
      </c>
      <c r="L45" s="20">
        <f t="array" ref="L45">SUM(IF(MONTH(BaseVendaPorDia!$C$2:$C$649)=MONTH(L$27),IF(BaseVendaPorDia!$B$2:$B$649=$B45,BaseVendaPorDia!$D$2:$D$649,0),0))*VLOOKUP($B45,TabelaPreços!$B$3:$C$20,2,FALSE)</f>
        <v>11000</v>
      </c>
      <c r="M45" s="20">
        <f t="array" ref="M45">SUM(IF(MONTH(BaseVendaPorDia!$C$2:$C$649)=MONTH(M$27),IF(BaseVendaPorDia!$B$2:$B$649=$B45,BaseVendaPorDia!$D$2:$D$649,0),0))*VLOOKUP($B45,TabelaPreços!$B$3:$C$20,2,FALSE)</f>
        <v>5750</v>
      </c>
      <c r="N45" s="20">
        <f t="array" ref="N45">SUM(IF(MONTH(BaseVendaPorDia!$C$2:$C$649)=MONTH(N$27),IF(BaseVendaPorDia!$B$2:$B$649=$B45,BaseVendaPorDia!$D$2:$D$649,0),0))*VLOOKUP($B45,TabelaPreços!$B$3:$C$20,2,FALSE)</f>
        <v>11250</v>
      </c>
      <c r="O45" s="21">
        <f t="shared" si="0"/>
        <v>122750</v>
      </c>
    </row>
    <row r="46" spans="2:15" ht="15.75" outlineLevel="1" x14ac:dyDescent="0.25">
      <c r="B46" s="22" t="s">
        <v>25</v>
      </c>
      <c r="C46" s="23">
        <f>SUM(C28:C45)</f>
        <v>553260</v>
      </c>
      <c r="D46" s="23">
        <f t="shared" ref="D46:O46" si="1">SUM(D28:D45)</f>
        <v>520700</v>
      </c>
      <c r="E46" s="23">
        <f t="shared" si="1"/>
        <v>508715</v>
      </c>
      <c r="F46" s="23">
        <f t="shared" si="1"/>
        <v>589800</v>
      </c>
      <c r="G46" s="23">
        <f t="shared" si="1"/>
        <v>584900</v>
      </c>
      <c r="H46" s="23">
        <f t="shared" si="1"/>
        <v>551040</v>
      </c>
      <c r="I46" s="23">
        <f t="shared" si="1"/>
        <v>476030</v>
      </c>
      <c r="J46" s="23">
        <f t="shared" si="1"/>
        <v>580645</v>
      </c>
      <c r="K46" s="23">
        <f t="shared" si="1"/>
        <v>666630</v>
      </c>
      <c r="L46" s="23">
        <f t="shared" si="1"/>
        <v>696485</v>
      </c>
      <c r="M46" s="23">
        <f t="shared" si="1"/>
        <v>526435</v>
      </c>
      <c r="N46" s="23">
        <f t="shared" si="1"/>
        <v>594750</v>
      </c>
      <c r="O46" s="23">
        <f t="shared" si="1"/>
        <v>6849390</v>
      </c>
    </row>
    <row r="47" spans="2:15" outlineLevel="1" x14ac:dyDescent="0.25"/>
    <row r="50" spans="2:15" s="13" customFormat="1" ht="27" x14ac:dyDescent="0.35">
      <c r="B50" s="14" t="s">
        <v>66</v>
      </c>
    </row>
    <row r="51" spans="2:15" s="13" customFormat="1" x14ac:dyDescent="0.25"/>
    <row r="52" spans="2:15" outlineLevel="1" x14ac:dyDescent="0.25"/>
    <row r="53" spans="2:15" ht="15.75" outlineLevel="1" x14ac:dyDescent="0.25">
      <c r="B53" s="16" t="s">
        <v>0</v>
      </c>
      <c r="C53" s="17">
        <v>40544</v>
      </c>
      <c r="D53" s="17">
        <v>40575</v>
      </c>
      <c r="E53" s="17">
        <v>40603</v>
      </c>
      <c r="F53" s="17">
        <v>40634</v>
      </c>
      <c r="G53" s="17">
        <v>40664</v>
      </c>
      <c r="H53" s="17">
        <v>40695</v>
      </c>
      <c r="I53" s="17">
        <v>40725</v>
      </c>
      <c r="J53" s="17">
        <v>40756</v>
      </c>
      <c r="K53" s="17">
        <v>40787</v>
      </c>
      <c r="L53" s="17">
        <v>40817</v>
      </c>
      <c r="M53" s="17">
        <v>40848</v>
      </c>
      <c r="N53" s="17">
        <v>40878</v>
      </c>
      <c r="O53" s="18" t="s">
        <v>26</v>
      </c>
    </row>
    <row r="54" spans="2:15" ht="15.75" outlineLevel="1" x14ac:dyDescent="0.25">
      <c r="B54" s="19" t="s">
        <v>8</v>
      </c>
      <c r="C54" s="32">
        <f>VLOOKUP($B54,$B$28:$N$45,2)/$O54</f>
        <v>6.6350710900473939E-2</v>
      </c>
      <c r="D54" s="32">
        <f>VLOOKUP($B54,$B$28:$N$45,3)/$O54</f>
        <v>7.1090047393364927E-2</v>
      </c>
      <c r="E54" s="32">
        <f>VLOOKUP($B54,$B$28:$N$45,4)/$O54</f>
        <v>9.004739336492891E-2</v>
      </c>
      <c r="F54" s="32">
        <f>VLOOKUP($B54,$B$28:$N$45,5)/$O54</f>
        <v>1.8957345971563982E-2</v>
      </c>
      <c r="G54" s="32">
        <f>VLOOKUP($B54,$B$28:$N$45,6)/$O54</f>
        <v>9.4786729857819899E-2</v>
      </c>
      <c r="H54" s="32">
        <f>VLOOKUP($B54,$B$28:$N$45,7)/$O54</f>
        <v>0.11611374407582939</v>
      </c>
      <c r="I54" s="32">
        <f>VLOOKUP($B54,$B$28:$N$45,8)/$O54</f>
        <v>0.1066350710900474</v>
      </c>
      <c r="J54" s="32">
        <f>VLOOKUP($B54,$B$28:$N$45,9)/$O54</f>
        <v>6.6350710900473939E-2</v>
      </c>
      <c r="K54" s="32">
        <f>VLOOKUP($B54,$B$28:$N$45,10)/$O54</f>
        <v>9.7156398104265407E-2</v>
      </c>
      <c r="L54" s="32">
        <f>VLOOKUP($B54,$B$28:$N$45,11)/$O54</f>
        <v>0.11848341232227488</v>
      </c>
      <c r="M54" s="32">
        <f>VLOOKUP($B54,$B$28:$N$45,12)/$O54</f>
        <v>5.2132701421800945E-2</v>
      </c>
      <c r="N54" s="32">
        <f>VLOOKUP($B54,$B$28:$N$45,13)/$O54</f>
        <v>0.1018957345971564</v>
      </c>
      <c r="O54" s="21">
        <f>VLOOKUP($B54,$B$28:$O$45,14)</f>
        <v>126600</v>
      </c>
    </row>
    <row r="55" spans="2:15" ht="15.75" outlineLevel="1" x14ac:dyDescent="0.25">
      <c r="B55" s="19" t="s">
        <v>9</v>
      </c>
      <c r="C55" s="32">
        <f>VLOOKUP($B55,$B$28:$N$45,2)/$O55</f>
        <v>8.3720930232558138E-2</v>
      </c>
      <c r="D55" s="32">
        <f>VLOOKUP($B55,$B$28:$N$45,3)/$O55</f>
        <v>6.2790697674418611E-2</v>
      </c>
      <c r="E55" s="32">
        <f>VLOOKUP($B55,$B$28:$N$45,4)/$O55</f>
        <v>8.6046511627906982E-2</v>
      </c>
      <c r="F55" s="32">
        <f>VLOOKUP($B55,$B$28:$N$45,5)/$O55</f>
        <v>0.11627906976744186</v>
      </c>
      <c r="G55" s="32">
        <f>VLOOKUP($B55,$B$28:$N$45,6)/$O55</f>
        <v>6.0465116279069767E-2</v>
      </c>
      <c r="H55" s="32">
        <f>VLOOKUP($B55,$B$28:$N$45,7)/$O55</f>
        <v>7.2093023255813959E-2</v>
      </c>
      <c r="I55" s="32">
        <f>VLOOKUP($B55,$B$28:$N$45,8)/$O55</f>
        <v>9.7674418604651161E-2</v>
      </c>
      <c r="J55" s="32">
        <f>VLOOKUP($B55,$B$28:$N$45,9)/$O55</f>
        <v>6.5116279069767441E-2</v>
      </c>
      <c r="K55" s="32">
        <f>VLOOKUP($B55,$B$28:$N$45,10)/$O55</f>
        <v>9.3023255813953487E-2</v>
      </c>
      <c r="L55" s="32">
        <f>VLOOKUP($B55,$B$28:$N$45,11)/$O55</f>
        <v>8.8372093023255813E-2</v>
      </c>
      <c r="M55" s="32">
        <f>VLOOKUP($B55,$B$28:$N$45,12)/$O55</f>
        <v>7.6744186046511634E-2</v>
      </c>
      <c r="N55" s="32">
        <f>VLOOKUP($B55,$B$28:$N$45,13)/$O55</f>
        <v>9.7674418604651161E-2</v>
      </c>
      <c r="O55" s="21">
        <f t="shared" ref="O55:O71" si="2">VLOOKUP($B55,$B$28:$O$45,14)</f>
        <v>150500</v>
      </c>
    </row>
    <row r="56" spans="2:15" ht="15.75" outlineLevel="1" x14ac:dyDescent="0.25">
      <c r="B56" s="19" t="s">
        <v>3</v>
      </c>
      <c r="C56" s="32">
        <f t="shared" ref="C56:C71" si="3">VLOOKUP($B56,$B$28:$N$45,2)/$O56</f>
        <v>4.4444444444444446E-2</v>
      </c>
      <c r="D56" s="32">
        <f t="shared" ref="D56:D71" si="4">VLOOKUP($B56,$B$28:$N$45,3)/$O56</f>
        <v>5.185185185185185E-2</v>
      </c>
      <c r="E56" s="32">
        <f t="shared" ref="E56:E71" si="5">VLOOKUP($B56,$B$28:$N$45,4)/$O56</f>
        <v>5.185185185185185E-2</v>
      </c>
      <c r="F56" s="32">
        <f t="shared" ref="F56:F71" si="6">VLOOKUP($B56,$B$28:$N$45,5)/$O56</f>
        <v>9.6296296296296297E-2</v>
      </c>
      <c r="G56" s="32">
        <f t="shared" ref="G56:G71" si="7">VLOOKUP($B56,$B$28:$N$45,6)/$O56</f>
        <v>0.15308641975308643</v>
      </c>
      <c r="H56" s="32">
        <f t="shared" ref="H56:H71" si="8">VLOOKUP($B56,$B$28:$N$45,7)/$O56</f>
        <v>0.11358024691358025</v>
      </c>
      <c r="I56" s="32">
        <f t="shared" ref="I56:I71" si="9">VLOOKUP($B56,$B$28:$N$45,8)/$O56</f>
        <v>1.9753086419753086E-2</v>
      </c>
      <c r="J56" s="32">
        <f t="shared" ref="J56:J71" si="10">VLOOKUP($B56,$B$28:$N$45,9)/$O56</f>
        <v>0.1111111111111111</v>
      </c>
      <c r="K56" s="32">
        <f t="shared" ref="K56:K71" si="11">VLOOKUP($B56,$B$28:$N$45,10)/$O56</f>
        <v>7.6543209876543214E-2</v>
      </c>
      <c r="L56" s="32">
        <f t="shared" ref="L56:L71" si="12">VLOOKUP($B56,$B$28:$N$45,11)/$O56</f>
        <v>5.4320987654320987E-2</v>
      </c>
      <c r="M56" s="32">
        <f t="shared" ref="M56:M71" si="13">VLOOKUP($B56,$B$28:$N$45,12)/$O56</f>
        <v>9.8765432098765427E-2</v>
      </c>
      <c r="N56" s="32">
        <f t="shared" ref="N56:N71" si="14">VLOOKUP($B56,$B$28:$N$45,13)/$O56</f>
        <v>0.12839506172839507</v>
      </c>
      <c r="O56" s="21">
        <f t="shared" si="2"/>
        <v>182250</v>
      </c>
    </row>
    <row r="57" spans="2:15" ht="15.75" outlineLevel="1" x14ac:dyDescent="0.25">
      <c r="B57" s="19" t="s">
        <v>4</v>
      </c>
      <c r="C57" s="32">
        <f t="shared" si="3"/>
        <v>5.0682261208576995E-2</v>
      </c>
      <c r="D57" s="32">
        <f t="shared" si="4"/>
        <v>8.771929824561403E-2</v>
      </c>
      <c r="E57" s="32">
        <f t="shared" si="5"/>
        <v>3.7037037037037035E-2</v>
      </c>
      <c r="F57" s="32">
        <f t="shared" si="6"/>
        <v>0.1189083820662768</v>
      </c>
      <c r="G57" s="32">
        <f t="shared" si="7"/>
        <v>8.5769980506822607E-2</v>
      </c>
      <c r="H57" s="32">
        <f t="shared" si="8"/>
        <v>5.6530214424951264E-2</v>
      </c>
      <c r="I57" s="32">
        <f t="shared" si="9"/>
        <v>6.042884990253411E-2</v>
      </c>
      <c r="J57" s="32">
        <f t="shared" si="10"/>
        <v>9.5516569200779722E-2</v>
      </c>
      <c r="K57" s="32">
        <f t="shared" si="11"/>
        <v>9.5516569200779722E-2</v>
      </c>
      <c r="L57" s="32">
        <f t="shared" si="12"/>
        <v>0.13060428849902533</v>
      </c>
      <c r="M57" s="32">
        <f t="shared" si="13"/>
        <v>0.11306042884990253</v>
      </c>
      <c r="N57" s="32">
        <f t="shared" si="14"/>
        <v>6.8226120857699801E-2</v>
      </c>
      <c r="O57" s="21">
        <f t="shared" si="2"/>
        <v>282150</v>
      </c>
    </row>
    <row r="58" spans="2:15" ht="15.75" outlineLevel="1" x14ac:dyDescent="0.25">
      <c r="B58" s="19" t="s">
        <v>10</v>
      </c>
      <c r="C58" s="32">
        <f t="shared" si="3"/>
        <v>0.11724137931034483</v>
      </c>
      <c r="D58" s="32">
        <f t="shared" si="4"/>
        <v>5.7471264367816091E-2</v>
      </c>
      <c r="E58" s="32">
        <f t="shared" si="5"/>
        <v>2.0689655172413793E-2</v>
      </c>
      <c r="F58" s="32">
        <f t="shared" si="6"/>
        <v>0.10114942528735632</v>
      </c>
      <c r="G58" s="32">
        <f t="shared" si="7"/>
        <v>2.9885057471264367E-2</v>
      </c>
      <c r="H58" s="32">
        <f t="shared" si="8"/>
        <v>8.9655172413793102E-2</v>
      </c>
      <c r="I58" s="32">
        <f t="shared" si="9"/>
        <v>0.10804597701149425</v>
      </c>
      <c r="J58" s="32">
        <f t="shared" si="10"/>
        <v>6.8965517241379309E-2</v>
      </c>
      <c r="K58" s="32">
        <f t="shared" si="11"/>
        <v>0.11724137931034483</v>
      </c>
      <c r="L58" s="32">
        <f t="shared" si="12"/>
        <v>0.14712643678160919</v>
      </c>
      <c r="M58" s="32">
        <f t="shared" si="13"/>
        <v>8.5057471264367815E-2</v>
      </c>
      <c r="N58" s="32">
        <f t="shared" si="14"/>
        <v>5.7471264367816091E-2</v>
      </c>
      <c r="O58" s="21">
        <f t="shared" si="2"/>
        <v>87000</v>
      </c>
    </row>
    <row r="59" spans="2:15" ht="15.75" outlineLevel="1" x14ac:dyDescent="0.25">
      <c r="B59" s="19" t="s">
        <v>12</v>
      </c>
      <c r="C59" s="32">
        <f t="shared" si="3"/>
        <v>5.2132701421800945E-2</v>
      </c>
      <c r="D59" s="32">
        <f t="shared" si="4"/>
        <v>8.2938388625592413E-2</v>
      </c>
      <c r="E59" s="32">
        <f t="shared" si="5"/>
        <v>8.7677725118483416E-2</v>
      </c>
      <c r="F59" s="32">
        <f t="shared" si="6"/>
        <v>0.10426540284360189</v>
      </c>
      <c r="G59" s="32">
        <f t="shared" si="7"/>
        <v>0.1018957345971564</v>
      </c>
      <c r="H59" s="32">
        <f t="shared" si="8"/>
        <v>2.6066350710900472E-2</v>
      </c>
      <c r="I59" s="32">
        <f t="shared" si="9"/>
        <v>4.5023696682464455E-2</v>
      </c>
      <c r="J59" s="32">
        <f t="shared" si="10"/>
        <v>6.398104265402843E-2</v>
      </c>
      <c r="K59" s="32">
        <f t="shared" si="11"/>
        <v>0.1018957345971564</v>
      </c>
      <c r="L59" s="32">
        <f t="shared" si="12"/>
        <v>0.14218009478672985</v>
      </c>
      <c r="M59" s="32">
        <f t="shared" si="13"/>
        <v>0.1018957345971564</v>
      </c>
      <c r="N59" s="32">
        <f t="shared" si="14"/>
        <v>9.004739336492891E-2</v>
      </c>
      <c r="O59" s="21">
        <f t="shared" si="2"/>
        <v>633000</v>
      </c>
    </row>
    <row r="60" spans="2:15" ht="15.75" outlineLevel="1" x14ac:dyDescent="0.25">
      <c r="B60" s="19" t="s">
        <v>11</v>
      </c>
      <c r="C60" s="32">
        <f t="shared" si="3"/>
        <v>0.12037037037037036</v>
      </c>
      <c r="D60" s="32">
        <f t="shared" si="4"/>
        <v>0.10648148148148148</v>
      </c>
      <c r="E60" s="32">
        <f t="shared" si="5"/>
        <v>7.8703703703703706E-2</v>
      </c>
      <c r="F60" s="32">
        <f t="shared" si="6"/>
        <v>5.5555555555555552E-2</v>
      </c>
      <c r="G60" s="32">
        <f t="shared" si="7"/>
        <v>0.10416666666666667</v>
      </c>
      <c r="H60" s="32">
        <f t="shared" si="8"/>
        <v>6.7129629629629636E-2</v>
      </c>
      <c r="I60" s="32">
        <f t="shared" si="9"/>
        <v>9.0277777777777776E-2</v>
      </c>
      <c r="J60" s="32">
        <f t="shared" si="10"/>
        <v>6.9444444444444448E-2</v>
      </c>
      <c r="K60" s="32">
        <f t="shared" si="11"/>
        <v>0.10416666666666667</v>
      </c>
      <c r="L60" s="32">
        <f t="shared" si="12"/>
        <v>6.9444444444444448E-2</v>
      </c>
      <c r="M60" s="32">
        <f t="shared" si="13"/>
        <v>7.8703703703703706E-2</v>
      </c>
      <c r="N60" s="32">
        <f t="shared" si="14"/>
        <v>5.5555555555555552E-2</v>
      </c>
      <c r="O60" s="21">
        <f t="shared" si="2"/>
        <v>734400</v>
      </c>
    </row>
    <row r="61" spans="2:15" ht="15.75" outlineLevel="1" x14ac:dyDescent="0.25">
      <c r="B61" s="19" t="s">
        <v>5</v>
      </c>
      <c r="C61" s="32">
        <f t="shared" si="3"/>
        <v>7.0921985815602842E-2</v>
      </c>
      <c r="D61" s="32">
        <f t="shared" si="4"/>
        <v>3.7825059101654845E-2</v>
      </c>
      <c r="E61" s="32">
        <f t="shared" si="5"/>
        <v>8.0378250591016553E-2</v>
      </c>
      <c r="F61" s="32">
        <f t="shared" si="6"/>
        <v>0.13238770685579196</v>
      </c>
      <c r="G61" s="32">
        <f t="shared" si="7"/>
        <v>4.7281323877068557E-2</v>
      </c>
      <c r="H61" s="32">
        <f t="shared" si="8"/>
        <v>7.328605200945626E-2</v>
      </c>
      <c r="I61" s="32">
        <f t="shared" si="9"/>
        <v>0.1111111111111111</v>
      </c>
      <c r="J61" s="32">
        <f t="shared" si="10"/>
        <v>9.4562647754137114E-2</v>
      </c>
      <c r="K61" s="32">
        <f t="shared" si="11"/>
        <v>8.9834515366430265E-2</v>
      </c>
      <c r="L61" s="32">
        <f t="shared" si="12"/>
        <v>0.11347517730496454</v>
      </c>
      <c r="M61" s="32">
        <f t="shared" si="13"/>
        <v>3.7825059101654845E-2</v>
      </c>
      <c r="N61" s="32">
        <f t="shared" si="14"/>
        <v>0.1111111111111111</v>
      </c>
      <c r="O61" s="21">
        <f t="shared" si="2"/>
        <v>697950</v>
      </c>
    </row>
    <row r="62" spans="2:15" ht="15.75" outlineLevel="1" x14ac:dyDescent="0.25">
      <c r="B62" s="19" t="s">
        <v>6</v>
      </c>
      <c r="C62" s="32">
        <f t="shared" si="3"/>
        <v>3.2338308457711441E-2</v>
      </c>
      <c r="D62" s="32">
        <f t="shared" si="4"/>
        <v>6.965174129353234E-2</v>
      </c>
      <c r="E62" s="32">
        <f t="shared" si="5"/>
        <v>6.7164179104477612E-2</v>
      </c>
      <c r="F62" s="32">
        <f t="shared" si="6"/>
        <v>0.11691542288557213</v>
      </c>
      <c r="G62" s="32">
        <f t="shared" si="7"/>
        <v>4.4776119402985072E-2</v>
      </c>
      <c r="H62" s="32">
        <f t="shared" si="8"/>
        <v>0.15422885572139303</v>
      </c>
      <c r="I62" s="32">
        <f t="shared" si="9"/>
        <v>2.2388059701492536E-2</v>
      </c>
      <c r="J62" s="32">
        <f t="shared" si="10"/>
        <v>8.2089552238805971E-2</v>
      </c>
      <c r="K62" s="32">
        <f t="shared" si="11"/>
        <v>0.10945273631840796</v>
      </c>
      <c r="L62" s="32">
        <f t="shared" si="12"/>
        <v>0.11442786069651742</v>
      </c>
      <c r="M62" s="32">
        <f t="shared" si="13"/>
        <v>9.2039800995024873E-2</v>
      </c>
      <c r="N62" s="32">
        <f t="shared" si="14"/>
        <v>9.4527363184079602E-2</v>
      </c>
      <c r="O62" s="21">
        <f t="shared" si="2"/>
        <v>723600</v>
      </c>
    </row>
    <row r="63" spans="2:15" ht="15.75" outlineLevel="1" x14ac:dyDescent="0.25">
      <c r="B63" s="19" t="s">
        <v>7</v>
      </c>
      <c r="C63" s="32">
        <f t="shared" si="3"/>
        <v>9.4269870609981515E-2</v>
      </c>
      <c r="D63" s="32">
        <f t="shared" si="4"/>
        <v>5.3604436229205174E-2</v>
      </c>
      <c r="E63" s="32">
        <f t="shared" si="5"/>
        <v>7.763401109057301E-2</v>
      </c>
      <c r="F63" s="32">
        <f t="shared" si="6"/>
        <v>0.10351201478743069</v>
      </c>
      <c r="G63" s="32">
        <f t="shared" si="7"/>
        <v>8.5027726432532341E-2</v>
      </c>
      <c r="H63" s="32">
        <f t="shared" si="8"/>
        <v>6.4695009242144177E-2</v>
      </c>
      <c r="I63" s="32">
        <f t="shared" si="9"/>
        <v>7.763401109057301E-2</v>
      </c>
      <c r="J63" s="32">
        <f t="shared" si="10"/>
        <v>8.6876155268022184E-2</v>
      </c>
      <c r="K63" s="32">
        <f t="shared" si="11"/>
        <v>7.763401109057301E-2</v>
      </c>
      <c r="L63" s="32">
        <f t="shared" si="12"/>
        <v>8.8724584103512014E-2</v>
      </c>
      <c r="M63" s="32">
        <f t="shared" si="13"/>
        <v>9.2421441774491686E-2</v>
      </c>
      <c r="N63" s="32">
        <f t="shared" si="14"/>
        <v>9.7966728280961188E-2</v>
      </c>
      <c r="O63" s="21">
        <f t="shared" si="2"/>
        <v>1054950</v>
      </c>
    </row>
    <row r="64" spans="2:15" ht="15.75" outlineLevel="1" x14ac:dyDescent="0.25">
      <c r="B64" s="19" t="s">
        <v>13</v>
      </c>
      <c r="C64" s="32">
        <f t="shared" si="3"/>
        <v>8.6776859504132234E-2</v>
      </c>
      <c r="D64" s="32">
        <f t="shared" si="4"/>
        <v>0.10330578512396695</v>
      </c>
      <c r="E64" s="32">
        <f t="shared" si="5"/>
        <v>5.9917355371900828E-2</v>
      </c>
      <c r="F64" s="32">
        <f t="shared" si="6"/>
        <v>9.5041322314049589E-2</v>
      </c>
      <c r="G64" s="32">
        <f t="shared" si="7"/>
        <v>0.10743801652892562</v>
      </c>
      <c r="H64" s="32">
        <f t="shared" si="8"/>
        <v>4.9586776859504134E-2</v>
      </c>
      <c r="I64" s="32">
        <f t="shared" si="9"/>
        <v>7.0247933884297523E-2</v>
      </c>
      <c r="J64" s="32">
        <f t="shared" si="10"/>
        <v>6.8181818181818177E-2</v>
      </c>
      <c r="K64" s="32">
        <f t="shared" si="11"/>
        <v>0.11570247933884298</v>
      </c>
      <c r="L64" s="32">
        <f t="shared" si="12"/>
        <v>7.2314049586776855E-2</v>
      </c>
      <c r="M64" s="32">
        <f t="shared" si="13"/>
        <v>9.2975206611570244E-2</v>
      </c>
      <c r="N64" s="32">
        <f t="shared" si="14"/>
        <v>7.8512396694214878E-2</v>
      </c>
      <c r="O64" s="21">
        <f t="shared" si="2"/>
        <v>21780</v>
      </c>
    </row>
    <row r="65" spans="2:15" ht="15.75" outlineLevel="1" x14ac:dyDescent="0.25">
      <c r="B65" s="19" t="s">
        <v>14</v>
      </c>
      <c r="C65" s="32">
        <f t="shared" si="3"/>
        <v>3.2822757111597371E-2</v>
      </c>
      <c r="D65" s="32">
        <f t="shared" si="4"/>
        <v>4.3763676148796497E-2</v>
      </c>
      <c r="E65" s="32">
        <f t="shared" si="5"/>
        <v>7.6586433260393869E-2</v>
      </c>
      <c r="F65" s="32">
        <f t="shared" si="6"/>
        <v>9.8468271334792121E-2</v>
      </c>
      <c r="G65" s="32">
        <f t="shared" si="7"/>
        <v>0.11816192560175055</v>
      </c>
      <c r="H65" s="32">
        <f t="shared" si="8"/>
        <v>0.10722100656455143</v>
      </c>
      <c r="I65" s="32">
        <f t="shared" si="9"/>
        <v>9.4091903719912467E-2</v>
      </c>
      <c r="J65" s="32">
        <f t="shared" si="10"/>
        <v>0.1137855579868709</v>
      </c>
      <c r="K65" s="32">
        <f t="shared" si="11"/>
        <v>5.0328227571115977E-2</v>
      </c>
      <c r="L65" s="32">
        <f t="shared" si="12"/>
        <v>0.14004376367614879</v>
      </c>
      <c r="M65" s="32">
        <f t="shared" si="13"/>
        <v>7.6586433260393869E-2</v>
      </c>
      <c r="N65" s="32">
        <f t="shared" si="14"/>
        <v>4.8140043763676151E-2</v>
      </c>
      <c r="O65" s="21">
        <f t="shared" si="2"/>
        <v>45700</v>
      </c>
    </row>
    <row r="66" spans="2:15" ht="15.75" outlineLevel="1" x14ac:dyDescent="0.25">
      <c r="B66" s="19" t="s">
        <v>15</v>
      </c>
      <c r="C66" s="32">
        <f t="shared" si="3"/>
        <v>9.7251585623678652E-2</v>
      </c>
      <c r="D66" s="32">
        <f t="shared" si="4"/>
        <v>7.6109936575052856E-2</v>
      </c>
      <c r="E66" s="32">
        <f t="shared" si="5"/>
        <v>0.10782241014799154</v>
      </c>
      <c r="F66" s="32">
        <f t="shared" si="6"/>
        <v>0.11839323467230443</v>
      </c>
      <c r="G66" s="32">
        <f t="shared" si="7"/>
        <v>5.9196617336152217E-2</v>
      </c>
      <c r="H66" s="32">
        <f t="shared" si="8"/>
        <v>9.9365750528541227E-2</v>
      </c>
      <c r="I66" s="32">
        <f t="shared" si="9"/>
        <v>1.6913319238900635E-2</v>
      </c>
      <c r="J66" s="32">
        <f t="shared" si="10"/>
        <v>5.9196617336152217E-2</v>
      </c>
      <c r="K66" s="32">
        <f t="shared" si="11"/>
        <v>7.8224101479915431E-2</v>
      </c>
      <c r="L66" s="32">
        <f t="shared" si="12"/>
        <v>0.10570824524312897</v>
      </c>
      <c r="M66" s="32">
        <f t="shared" si="13"/>
        <v>0.10782241014799154</v>
      </c>
      <c r="N66" s="32">
        <f t="shared" si="14"/>
        <v>7.399577167019028E-2</v>
      </c>
      <c r="O66" s="21">
        <f t="shared" si="2"/>
        <v>283800</v>
      </c>
    </row>
    <row r="67" spans="2:15" ht="15.75" outlineLevel="1" x14ac:dyDescent="0.25">
      <c r="B67" s="19" t="s">
        <v>16</v>
      </c>
      <c r="C67" s="32">
        <f t="shared" si="3"/>
        <v>9.5238095238095233E-2</v>
      </c>
      <c r="D67" s="32">
        <f t="shared" si="4"/>
        <v>6.0041407867494824E-2</v>
      </c>
      <c r="E67" s="32">
        <f t="shared" si="5"/>
        <v>2.2774327122153208E-2</v>
      </c>
      <c r="F67" s="32">
        <f t="shared" si="6"/>
        <v>9.5238095238095233E-2</v>
      </c>
      <c r="G67" s="32">
        <f t="shared" si="7"/>
        <v>9.1097308488612833E-2</v>
      </c>
      <c r="H67" s="32">
        <f t="shared" si="8"/>
        <v>8.0745341614906832E-2</v>
      </c>
      <c r="I67" s="32">
        <f t="shared" si="9"/>
        <v>8.9026915113871632E-2</v>
      </c>
      <c r="J67" s="32">
        <f t="shared" si="10"/>
        <v>9.9378881987577633E-2</v>
      </c>
      <c r="K67" s="32">
        <f t="shared" si="11"/>
        <v>7.2463768115942032E-2</v>
      </c>
      <c r="L67" s="32">
        <f t="shared" si="12"/>
        <v>0.10351966873706005</v>
      </c>
      <c r="M67" s="32">
        <f t="shared" si="13"/>
        <v>0.11387163561076605</v>
      </c>
      <c r="N67" s="32">
        <f t="shared" si="14"/>
        <v>7.6604554865424432E-2</v>
      </c>
      <c r="O67" s="21">
        <f t="shared" si="2"/>
        <v>28980</v>
      </c>
    </row>
    <row r="68" spans="2:15" ht="15.75" outlineLevel="1" x14ac:dyDescent="0.25">
      <c r="B68" s="19" t="s">
        <v>1</v>
      </c>
      <c r="C68" s="32">
        <f t="shared" si="3"/>
        <v>7.8774617067833702E-2</v>
      </c>
      <c r="D68" s="32">
        <f t="shared" si="4"/>
        <v>8.3150984682713341E-2</v>
      </c>
      <c r="E68" s="32">
        <f t="shared" si="5"/>
        <v>7.8774617067833702E-2</v>
      </c>
      <c r="F68" s="32">
        <f t="shared" si="6"/>
        <v>3.0634573304157548E-2</v>
      </c>
      <c r="G68" s="32">
        <f t="shared" si="7"/>
        <v>0.13347921225382933</v>
      </c>
      <c r="H68" s="32">
        <f t="shared" si="8"/>
        <v>0.12691466083150985</v>
      </c>
      <c r="I68" s="32">
        <f t="shared" si="9"/>
        <v>5.0328227571115977E-2</v>
      </c>
      <c r="J68" s="32">
        <f t="shared" si="10"/>
        <v>0.10940919037199125</v>
      </c>
      <c r="K68" s="32">
        <f t="shared" si="11"/>
        <v>0.1137855579868709</v>
      </c>
      <c r="L68" s="32">
        <f t="shared" si="12"/>
        <v>7.0021881838074396E-2</v>
      </c>
      <c r="M68" s="32">
        <f t="shared" si="13"/>
        <v>3.9387308533916851E-2</v>
      </c>
      <c r="N68" s="32">
        <f t="shared" si="14"/>
        <v>8.5339168490153175E-2</v>
      </c>
      <c r="O68" s="21">
        <f t="shared" si="2"/>
        <v>662650</v>
      </c>
    </row>
    <row r="69" spans="2:15" ht="15.75" outlineLevel="1" x14ac:dyDescent="0.25">
      <c r="B69" s="19" t="s">
        <v>2</v>
      </c>
      <c r="C69" s="32">
        <f t="shared" si="3"/>
        <v>0.11297071129707113</v>
      </c>
      <c r="D69" s="32">
        <f t="shared" si="4"/>
        <v>0.10460251046025104</v>
      </c>
      <c r="E69" s="32">
        <f t="shared" si="5"/>
        <v>5.4393305439330547E-2</v>
      </c>
      <c r="F69" s="32">
        <f t="shared" si="6"/>
        <v>4.6025104602510462E-2</v>
      </c>
      <c r="G69" s="32">
        <f t="shared" si="7"/>
        <v>8.9958158995815898E-2</v>
      </c>
      <c r="H69" s="32">
        <f t="shared" si="8"/>
        <v>5.4393305439330547E-2</v>
      </c>
      <c r="I69" s="32">
        <f t="shared" si="9"/>
        <v>8.5774058577405859E-2</v>
      </c>
      <c r="J69" s="32">
        <f t="shared" si="10"/>
        <v>9.2050209205020925E-2</v>
      </c>
      <c r="K69" s="32">
        <f t="shared" si="11"/>
        <v>0.10460251046025104</v>
      </c>
      <c r="L69" s="32">
        <f t="shared" si="12"/>
        <v>0.11297071129707113</v>
      </c>
      <c r="M69" s="32">
        <f t="shared" si="13"/>
        <v>6.4853556485355651E-2</v>
      </c>
      <c r="N69" s="32">
        <f t="shared" si="14"/>
        <v>7.7405857740585768E-2</v>
      </c>
      <c r="O69" s="21">
        <f t="shared" si="2"/>
        <v>932100</v>
      </c>
    </row>
    <row r="70" spans="2:15" ht="15.75" outlineLevel="1" x14ac:dyDescent="0.25">
      <c r="B70" s="19" t="s">
        <v>17</v>
      </c>
      <c r="C70" s="32">
        <f t="shared" si="3"/>
        <v>3.3573141486810551E-2</v>
      </c>
      <c r="D70" s="32">
        <f t="shared" si="4"/>
        <v>0.11750599520383694</v>
      </c>
      <c r="E70" s="32">
        <f t="shared" si="5"/>
        <v>0.1079136690647482</v>
      </c>
      <c r="F70" s="32">
        <f t="shared" si="6"/>
        <v>5.5155875299760189E-2</v>
      </c>
      <c r="G70" s="32">
        <f t="shared" si="7"/>
        <v>7.9136690647482008E-2</v>
      </c>
      <c r="H70" s="32">
        <f t="shared" si="8"/>
        <v>0.10311750599520383</v>
      </c>
      <c r="I70" s="32">
        <f t="shared" si="9"/>
        <v>6.7146282973621102E-2</v>
      </c>
      <c r="J70" s="32">
        <f t="shared" si="10"/>
        <v>8.8729016786570747E-2</v>
      </c>
      <c r="K70" s="32">
        <f t="shared" si="11"/>
        <v>9.3525179856115109E-2</v>
      </c>
      <c r="L70" s="32">
        <f t="shared" si="12"/>
        <v>0.10551558752997602</v>
      </c>
      <c r="M70" s="32">
        <f t="shared" si="13"/>
        <v>8.1534772182254203E-2</v>
      </c>
      <c r="N70" s="32">
        <f t="shared" si="14"/>
        <v>6.7146282973621102E-2</v>
      </c>
      <c r="O70" s="21">
        <f t="shared" si="2"/>
        <v>79230</v>
      </c>
    </row>
    <row r="71" spans="2:15" ht="15.75" outlineLevel="1" x14ac:dyDescent="0.25">
      <c r="B71" s="19" t="s">
        <v>18</v>
      </c>
      <c r="C71" s="32">
        <f t="shared" si="3"/>
        <v>9.775967413441955E-2</v>
      </c>
      <c r="D71" s="32">
        <f t="shared" si="4"/>
        <v>7.7393075356415472E-2</v>
      </c>
      <c r="E71" s="32">
        <f t="shared" si="5"/>
        <v>0.12423625254582485</v>
      </c>
      <c r="F71" s="32">
        <f t="shared" si="6"/>
        <v>5.2953156822810592E-2</v>
      </c>
      <c r="G71" s="32">
        <f t="shared" si="7"/>
        <v>5.9063136456211814E-2</v>
      </c>
      <c r="H71" s="32">
        <f t="shared" si="8"/>
        <v>3.8696537678207736E-2</v>
      </c>
      <c r="I71" s="32">
        <f t="shared" si="9"/>
        <v>0.12627291242362526</v>
      </c>
      <c r="J71" s="32">
        <f t="shared" si="10"/>
        <v>7.3319755600814662E-2</v>
      </c>
      <c r="K71" s="32">
        <f t="shared" si="11"/>
        <v>0.12219959266802444</v>
      </c>
      <c r="L71" s="32">
        <f t="shared" si="12"/>
        <v>8.9613034623217916E-2</v>
      </c>
      <c r="M71" s="32">
        <f t="shared" si="13"/>
        <v>4.684317718940937E-2</v>
      </c>
      <c r="N71" s="32">
        <f t="shared" si="14"/>
        <v>9.1649694501018328E-2</v>
      </c>
      <c r="O71" s="21">
        <f t="shared" si="2"/>
        <v>122750</v>
      </c>
    </row>
    <row r="72" spans="2:15" ht="15.75" outlineLevel="1" x14ac:dyDescent="0.25">
      <c r="B72" s="22" t="s">
        <v>25</v>
      </c>
      <c r="C72" s="33">
        <f t="shared" ref="C72:N72" si="15">SUM(C28:C45)/$O72</f>
        <v>8.0775076320665051E-2</v>
      </c>
      <c r="D72" s="33">
        <f t="shared" si="15"/>
        <v>7.6021368326230507E-2</v>
      </c>
      <c r="E72" s="33">
        <f t="shared" si="15"/>
        <v>7.4271577468942487E-2</v>
      </c>
      <c r="F72" s="33">
        <f t="shared" si="15"/>
        <v>8.6109857958153943E-2</v>
      </c>
      <c r="G72" s="33">
        <f t="shared" si="15"/>
        <v>8.5394465784544321E-2</v>
      </c>
      <c r="H72" s="33">
        <f t="shared" si="15"/>
        <v>8.0450959866499056E-2</v>
      </c>
      <c r="I72" s="33">
        <f t="shared" si="15"/>
        <v>6.9499619674160767E-2</v>
      </c>
      <c r="J72" s="33">
        <f t="shared" si="15"/>
        <v>8.477324258072616E-2</v>
      </c>
      <c r="K72" s="33">
        <f t="shared" si="15"/>
        <v>9.7326915243547238E-2</v>
      </c>
      <c r="L72" s="33">
        <f t="shared" si="15"/>
        <v>0.10168569755846871</v>
      </c>
      <c r="M72" s="33">
        <f t="shared" si="15"/>
        <v>7.6858669166159327E-2</v>
      </c>
      <c r="N72" s="33">
        <f t="shared" si="15"/>
        <v>8.6832550051902435E-2</v>
      </c>
      <c r="O72" s="23">
        <f t="shared" ref="O72" si="16">SUM(O54:O71)</f>
        <v>6849390</v>
      </c>
    </row>
    <row r="73" spans="2:15" outlineLevel="1" x14ac:dyDescent="0.25"/>
    <row r="74" spans="2:15" ht="15" customHeight="1" x14ac:dyDescent="0.25"/>
    <row r="75" spans="2:15" s="13" customFormat="1" ht="27" x14ac:dyDescent="0.35">
      <c r="B75" s="14" t="s">
        <v>67</v>
      </c>
    </row>
    <row r="76" spans="2:15" s="13" customFormat="1" x14ac:dyDescent="0.25"/>
    <row r="77" spans="2:15" outlineLevel="1" x14ac:dyDescent="0.25"/>
    <row r="78" spans="2:15" ht="15.75" outlineLevel="1" x14ac:dyDescent="0.25">
      <c r="B78" s="36" t="s">
        <v>35</v>
      </c>
      <c r="C78" s="17" t="s">
        <v>36</v>
      </c>
      <c r="D78" s="17" t="s">
        <v>37</v>
      </c>
    </row>
    <row r="79" spans="2:15" ht="15.75" outlineLevel="1" x14ac:dyDescent="0.25">
      <c r="B79" s="37">
        <v>40544</v>
      </c>
      <c r="C79" s="34">
        <f t="shared" ref="C79:C90" si="17">HLOOKUP($B79,$C$27:$N$46,20)</f>
        <v>553260</v>
      </c>
      <c r="D79" s="32">
        <f>C79/$C$91</f>
        <v>8.0775076320665051E-2</v>
      </c>
    </row>
    <row r="80" spans="2:15" ht="15.75" outlineLevel="1" x14ac:dyDescent="0.25">
      <c r="B80" s="37">
        <v>40575</v>
      </c>
      <c r="C80" s="34">
        <f t="shared" si="17"/>
        <v>520700</v>
      </c>
      <c r="D80" s="32">
        <f t="shared" ref="D80:D90" si="18">C80/$C$91</f>
        <v>7.6021368326230507E-2</v>
      </c>
    </row>
    <row r="81" spans="2:4" ht="15.75" outlineLevel="1" x14ac:dyDescent="0.25">
      <c r="B81" s="37">
        <v>40603</v>
      </c>
      <c r="C81" s="34">
        <f t="shared" si="17"/>
        <v>508715</v>
      </c>
      <c r="D81" s="32">
        <f t="shared" si="18"/>
        <v>7.4271577468942487E-2</v>
      </c>
    </row>
    <row r="82" spans="2:4" ht="15.75" outlineLevel="1" x14ac:dyDescent="0.25">
      <c r="B82" s="37">
        <v>40634</v>
      </c>
      <c r="C82" s="34">
        <f t="shared" si="17"/>
        <v>589800</v>
      </c>
      <c r="D82" s="32">
        <f t="shared" si="18"/>
        <v>8.6109857958153943E-2</v>
      </c>
    </row>
    <row r="83" spans="2:4" ht="15.75" outlineLevel="1" x14ac:dyDescent="0.25">
      <c r="B83" s="37">
        <v>40664</v>
      </c>
      <c r="C83" s="34">
        <f t="shared" si="17"/>
        <v>584900</v>
      </c>
      <c r="D83" s="32">
        <f t="shared" si="18"/>
        <v>8.5394465784544321E-2</v>
      </c>
    </row>
    <row r="84" spans="2:4" ht="15.75" outlineLevel="1" x14ac:dyDescent="0.25">
      <c r="B84" s="37">
        <v>40695</v>
      </c>
      <c r="C84" s="34">
        <f t="shared" si="17"/>
        <v>551040</v>
      </c>
      <c r="D84" s="32">
        <f t="shared" si="18"/>
        <v>8.0450959866499056E-2</v>
      </c>
    </row>
    <row r="85" spans="2:4" ht="15.75" outlineLevel="1" x14ac:dyDescent="0.25">
      <c r="B85" s="37">
        <v>40725</v>
      </c>
      <c r="C85" s="34">
        <f t="shared" si="17"/>
        <v>476030</v>
      </c>
      <c r="D85" s="32">
        <f t="shared" si="18"/>
        <v>6.9499619674160767E-2</v>
      </c>
    </row>
    <row r="86" spans="2:4" ht="15.75" outlineLevel="1" x14ac:dyDescent="0.25">
      <c r="B86" s="37">
        <v>40756</v>
      </c>
      <c r="C86" s="34">
        <f t="shared" si="17"/>
        <v>580645</v>
      </c>
      <c r="D86" s="32">
        <f t="shared" si="18"/>
        <v>8.477324258072616E-2</v>
      </c>
    </row>
    <row r="87" spans="2:4" ht="15.75" outlineLevel="1" x14ac:dyDescent="0.25">
      <c r="B87" s="37">
        <v>40787</v>
      </c>
      <c r="C87" s="34">
        <f t="shared" si="17"/>
        <v>666630</v>
      </c>
      <c r="D87" s="32">
        <f t="shared" si="18"/>
        <v>9.7326915243547238E-2</v>
      </c>
    </row>
    <row r="88" spans="2:4" ht="15.75" outlineLevel="1" x14ac:dyDescent="0.25">
      <c r="B88" s="37">
        <v>40817</v>
      </c>
      <c r="C88" s="34">
        <f t="shared" si="17"/>
        <v>696485</v>
      </c>
      <c r="D88" s="32">
        <f t="shared" si="18"/>
        <v>0.10168569755846871</v>
      </c>
    </row>
    <row r="89" spans="2:4" ht="15.75" outlineLevel="1" x14ac:dyDescent="0.25">
      <c r="B89" s="37">
        <v>40848</v>
      </c>
      <c r="C89" s="34">
        <f t="shared" si="17"/>
        <v>526435</v>
      </c>
      <c r="D89" s="32">
        <f t="shared" si="18"/>
        <v>7.6858669166159327E-2</v>
      </c>
    </row>
    <row r="90" spans="2:4" ht="15.75" outlineLevel="1" x14ac:dyDescent="0.25">
      <c r="B90" s="37">
        <v>40878</v>
      </c>
      <c r="C90" s="34">
        <f t="shared" si="17"/>
        <v>594750</v>
      </c>
      <c r="D90" s="32">
        <f t="shared" si="18"/>
        <v>8.6832550051902435E-2</v>
      </c>
    </row>
    <row r="91" spans="2:4" ht="15.75" outlineLevel="1" x14ac:dyDescent="0.25">
      <c r="B91" s="22" t="s">
        <v>25</v>
      </c>
      <c r="C91" s="35">
        <f>SUM(C79:C90)</f>
        <v>6849390</v>
      </c>
      <c r="D91" s="33">
        <f>SUM(D79:D90)</f>
        <v>1</v>
      </c>
    </row>
    <row r="92" spans="2:4" outlineLevel="1" x14ac:dyDescent="0.25"/>
    <row r="95" spans="2:4" s="24" customFormat="1" ht="45" x14ac:dyDescent="0.6">
      <c r="B95" s="25" t="s">
        <v>31</v>
      </c>
    </row>
    <row r="97" spans="2:6" s="26" customFormat="1" ht="28.5" x14ac:dyDescent="0.45">
      <c r="B97" s="27" t="s">
        <v>32</v>
      </c>
    </row>
    <row r="99" spans="2:6" x14ac:dyDescent="0.25">
      <c r="B99" s="28" t="s">
        <v>29</v>
      </c>
      <c r="C99" s="28"/>
      <c r="D99" s="28" t="s">
        <v>30</v>
      </c>
      <c r="F99" s="28"/>
    </row>
    <row r="100" spans="2:6" ht="18.75" x14ac:dyDescent="0.3">
      <c r="B100" s="30" t="s">
        <v>8</v>
      </c>
      <c r="D100" s="54">
        <f>VLOOKUP(B100,TabelaPreços!$B$3:$C$20,2,FALSE)</f>
        <v>300</v>
      </c>
      <c r="E100" s="54"/>
    </row>
    <row r="102" spans="2:6" s="26" customFormat="1" ht="28.5" x14ac:dyDescent="0.45">
      <c r="B102" s="27" t="s">
        <v>33</v>
      </c>
    </row>
    <row r="104" spans="2:6" x14ac:dyDescent="0.25">
      <c r="B104" s="28" t="s">
        <v>29</v>
      </c>
    </row>
    <row r="105" spans="2:6" x14ac:dyDescent="0.25">
      <c r="B105" s="30" t="s">
        <v>8</v>
      </c>
    </row>
    <row r="107" spans="2:6" x14ac:dyDescent="0.25">
      <c r="B107" s="28" t="s">
        <v>28</v>
      </c>
      <c r="D107" s="28" t="s">
        <v>30</v>
      </c>
    </row>
    <row r="108" spans="2:6" ht="18.75" x14ac:dyDescent="0.3">
      <c r="B108" s="31">
        <v>40544</v>
      </c>
      <c r="D108" s="55">
        <f t="array" ref="D108">SUM(IF(MONTH(BaseVendaPorDia!$C$2:$C$649)=MONTH(B108),IF(BaseVendaPorDia!$B$2:$B$649=B105,BaseVendaPorDia!$D$2:$D$649,0),0))</f>
        <v>28</v>
      </c>
      <c r="E108" s="55"/>
    </row>
    <row r="109" spans="2:6" x14ac:dyDescent="0.25">
      <c r="B109" s="29"/>
    </row>
  </sheetData>
  <mergeCells count="11">
    <mergeCell ref="D100:E100"/>
    <mergeCell ref="D108:E108"/>
    <mergeCell ref="I14:I15"/>
    <mergeCell ref="J14:J15"/>
    <mergeCell ref="K14:K15"/>
    <mergeCell ref="L14:L15"/>
    <mergeCell ref="G14:H15"/>
    <mergeCell ref="I10:K10"/>
    <mergeCell ref="G18:H19"/>
    <mergeCell ref="I18:I19"/>
    <mergeCell ref="K18:L19"/>
  </mergeCells>
  <conditionalFormatting sqref="B24">
    <cfRule type="expression" dxfId="22" priority="18">
      <formula>$A24="Central"</formula>
    </cfRule>
    <cfRule type="expression" dxfId="21" priority="19">
      <formula>$A24="Filial B"</formula>
    </cfRule>
    <cfRule type="expression" dxfId="20" priority="20">
      <formula>$A24="Filial A"</formula>
    </cfRule>
  </conditionalFormatting>
  <conditionalFormatting sqref="B50">
    <cfRule type="expression" dxfId="19" priority="12">
      <formula>$A50="Central"</formula>
    </cfRule>
    <cfRule type="expression" dxfId="18" priority="13">
      <formula>$A50="Filial B"</formula>
    </cfRule>
    <cfRule type="expression" dxfId="17" priority="14">
      <formula>$A50="Filial A"</formula>
    </cfRule>
  </conditionalFormatting>
  <conditionalFormatting sqref="B75">
    <cfRule type="expression" dxfId="16" priority="6">
      <formula>$A75="Central"</formula>
    </cfRule>
    <cfRule type="expression" dxfId="15" priority="7">
      <formula>$A75="Filial B"</formula>
    </cfRule>
    <cfRule type="expression" dxfId="14" priority="8">
      <formula>$A75="Filial A"</formula>
    </cfRule>
  </conditionalFormatting>
  <conditionalFormatting sqref="K18">
    <cfRule type="cellIs" dxfId="13" priority="4" operator="equal">
      <formula>"REPROVADO"</formula>
    </cfRule>
    <cfRule type="cellIs" dxfId="12" priority="5" operator="equal">
      <formula>"APROVADO"</formula>
    </cfRule>
  </conditionalFormatting>
  <conditionalFormatting sqref="B6">
    <cfRule type="expression" dxfId="11" priority="1">
      <formula>$A6="Central"</formula>
    </cfRule>
    <cfRule type="expression" dxfId="10" priority="2">
      <formula>$A6="Filial B"</formula>
    </cfRule>
    <cfRule type="expression" dxfId="9" priority="3">
      <formula>$A6="Filial A"</formula>
    </cfRule>
  </conditionalFormatting>
  <dataValidations count="3">
    <dataValidation type="list" allowBlank="1" showInputMessage="1" showErrorMessage="1" sqref="B100 B105">
      <formula1>$B$28:$B$45</formula1>
    </dataValidation>
    <dataValidation type="list" allowBlank="1" showInputMessage="1" showErrorMessage="1" sqref="B108">
      <formula1>$C$27:$N$27</formula1>
    </dataValidation>
    <dataValidation type="list" allowBlank="1" showInputMessage="1" showErrorMessage="1" sqref="I10">
      <formula1>$B$10:$B$21</formula1>
    </dataValidation>
  </dataValidations>
  <pageMargins left="0.511811024" right="0.511811024" top="0.78740157499999996" bottom="0.78740157499999996" header="0.31496062000000002" footer="0.31496062000000002"/>
  <pageSetup paperSize="0" orientation="portrait" horizontalDpi="0" verticalDpi="0" copie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61CFAF46-15C2-451A-B01C-FD61BA95ABD8}">
            <xm:f>#REF!="Central"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22" id="{6FA4C67F-48F5-4164-9579-01F2FC902196}">
            <xm:f>#REF!="Filial B"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3" id="{28949232-D8CE-4752-94CB-9B47C2740574}">
            <xm:f>#REF!="Filial A"</xm:f>
            <x14:dxf>
              <fill>
                <patternFill>
                  <bgColor theme="6" tint="0.59996337778862885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expression" priority="51" id="{61CFAF46-15C2-451A-B01C-FD61BA95ABD8}">
            <xm:f>#REF!="Central"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2" id="{6FA4C67F-48F5-4164-9579-01F2FC902196}">
            <xm:f>#REF!="Filial B"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3" id="{28949232-D8CE-4752-94CB-9B47C2740574}">
            <xm:f>#REF!="Filial A"</xm:f>
            <x14:dxf>
              <fill>
                <patternFill>
                  <bgColor theme="6" tint="0.59996337778862885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expression" priority="9" id="{D0C41954-A712-4F1B-9A2E-AC7B80D22C52}">
            <xm:f>#REF!="Central"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10" id="{A08BD5D7-3A34-4CC7-B4AD-5E1D142EB29A}">
            <xm:f>#REF!="Filial B"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1" id="{D25E0660-B538-40D2-9CDF-066904B1D61A}">
            <xm:f>#REF!="Filial A"</xm:f>
            <x14:dxf>
              <fill>
                <patternFill>
                  <bgColor theme="6" tint="0.59996337778862885"/>
                </patternFill>
              </fill>
            </x14:dxf>
          </x14:cfRule>
          <xm:sqref>B91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D649"/>
  <sheetViews>
    <sheetView zoomScale="80" zoomScaleNormal="80" workbookViewId="0"/>
  </sheetViews>
  <sheetFormatPr defaultRowHeight="15" x14ac:dyDescent="0.25"/>
  <cols>
    <col min="1" max="1" width="13.85546875" customWidth="1"/>
    <col min="2" max="2" width="50.42578125" customWidth="1"/>
    <col min="3" max="3" width="17.28515625" customWidth="1"/>
    <col min="4" max="4" width="22.140625" customWidth="1"/>
  </cols>
  <sheetData>
    <row r="1" spans="1:4" x14ac:dyDescent="0.25">
      <c r="A1" s="1" t="s">
        <v>19</v>
      </c>
      <c r="B1" s="1" t="s">
        <v>0</v>
      </c>
      <c r="C1" s="3" t="s">
        <v>23</v>
      </c>
      <c r="D1" s="3" t="s">
        <v>24</v>
      </c>
    </row>
    <row r="2" spans="1:4" x14ac:dyDescent="0.25">
      <c r="A2" t="s">
        <v>20</v>
      </c>
      <c r="B2" t="s">
        <v>8</v>
      </c>
      <c r="C2" s="2">
        <v>40551</v>
      </c>
      <c r="D2">
        <v>0</v>
      </c>
    </row>
    <row r="3" spans="1:4" x14ac:dyDescent="0.25">
      <c r="A3" t="s">
        <v>20</v>
      </c>
      <c r="B3" t="s">
        <v>9</v>
      </c>
      <c r="C3" s="2">
        <v>40559</v>
      </c>
      <c r="D3">
        <v>8</v>
      </c>
    </row>
    <row r="4" spans="1:4" x14ac:dyDescent="0.25">
      <c r="A4" t="s">
        <v>20</v>
      </c>
      <c r="B4" t="s">
        <v>3</v>
      </c>
      <c r="C4" s="2">
        <v>40555</v>
      </c>
      <c r="D4">
        <v>7</v>
      </c>
    </row>
    <row r="5" spans="1:4" x14ac:dyDescent="0.25">
      <c r="A5" t="s">
        <v>20</v>
      </c>
      <c r="B5" t="s">
        <v>4</v>
      </c>
      <c r="C5" s="2">
        <v>40557</v>
      </c>
      <c r="D5">
        <v>3</v>
      </c>
    </row>
    <row r="6" spans="1:4" x14ac:dyDescent="0.25">
      <c r="A6" t="s">
        <v>20</v>
      </c>
      <c r="B6" t="s">
        <v>10</v>
      </c>
      <c r="C6" s="2">
        <v>40554</v>
      </c>
      <c r="D6">
        <v>18</v>
      </c>
    </row>
    <row r="7" spans="1:4" x14ac:dyDescent="0.25">
      <c r="A7" t="s">
        <v>20</v>
      </c>
      <c r="B7" t="s">
        <v>12</v>
      </c>
      <c r="C7" s="2">
        <v>40561</v>
      </c>
      <c r="D7">
        <v>12</v>
      </c>
    </row>
    <row r="8" spans="1:4" x14ac:dyDescent="0.25">
      <c r="A8" t="s">
        <v>20</v>
      </c>
      <c r="B8" t="s">
        <v>11</v>
      </c>
      <c r="C8" s="2">
        <v>40565</v>
      </c>
      <c r="D8">
        <v>10</v>
      </c>
    </row>
    <row r="9" spans="1:4" x14ac:dyDescent="0.25">
      <c r="A9" t="s">
        <v>20</v>
      </c>
      <c r="B9" t="s">
        <v>5</v>
      </c>
      <c r="C9" s="2">
        <v>40570</v>
      </c>
      <c r="D9">
        <v>9</v>
      </c>
    </row>
    <row r="10" spans="1:4" x14ac:dyDescent="0.25">
      <c r="A10" t="s">
        <v>20</v>
      </c>
      <c r="B10" t="s">
        <v>6</v>
      </c>
      <c r="C10" s="2">
        <v>40570</v>
      </c>
      <c r="D10">
        <v>3</v>
      </c>
    </row>
    <row r="11" spans="1:4" x14ac:dyDescent="0.25">
      <c r="A11" t="s">
        <v>20</v>
      </c>
      <c r="B11" t="s">
        <v>7</v>
      </c>
      <c r="C11" s="2">
        <v>40560</v>
      </c>
      <c r="D11">
        <v>21</v>
      </c>
    </row>
    <row r="12" spans="1:4" x14ac:dyDescent="0.25">
      <c r="A12" t="s">
        <v>20</v>
      </c>
      <c r="B12" t="s">
        <v>13</v>
      </c>
      <c r="C12" s="2">
        <v>40547</v>
      </c>
      <c r="D12">
        <v>24</v>
      </c>
    </row>
    <row r="13" spans="1:4" x14ac:dyDescent="0.25">
      <c r="A13" t="s">
        <v>20</v>
      </c>
      <c r="B13" t="s">
        <v>14</v>
      </c>
      <c r="C13" s="2">
        <v>40551</v>
      </c>
      <c r="D13">
        <v>14</v>
      </c>
    </row>
    <row r="14" spans="1:4" x14ac:dyDescent="0.25">
      <c r="A14" t="s">
        <v>20</v>
      </c>
      <c r="B14" t="s">
        <v>15</v>
      </c>
      <c r="C14" s="2">
        <v>40551</v>
      </c>
      <c r="D14">
        <v>24</v>
      </c>
    </row>
    <row r="15" spans="1:4" x14ac:dyDescent="0.25">
      <c r="A15" t="s">
        <v>20</v>
      </c>
      <c r="B15" t="s">
        <v>16</v>
      </c>
      <c r="C15" s="2">
        <v>40566</v>
      </c>
      <c r="D15">
        <v>21</v>
      </c>
    </row>
    <row r="16" spans="1:4" x14ac:dyDescent="0.25">
      <c r="A16" t="s">
        <v>20</v>
      </c>
      <c r="B16" t="s">
        <v>1</v>
      </c>
      <c r="C16" s="2">
        <v>40550</v>
      </c>
      <c r="D16">
        <v>11</v>
      </c>
    </row>
    <row r="17" spans="1:4" x14ac:dyDescent="0.25">
      <c r="A17" t="s">
        <v>20</v>
      </c>
      <c r="B17" t="s">
        <v>2</v>
      </c>
      <c r="C17" s="2">
        <v>40555</v>
      </c>
      <c r="D17">
        <v>23</v>
      </c>
    </row>
    <row r="18" spans="1:4" x14ac:dyDescent="0.25">
      <c r="A18" t="s">
        <v>20</v>
      </c>
      <c r="B18" t="s">
        <v>17</v>
      </c>
      <c r="C18" s="2">
        <v>40563</v>
      </c>
      <c r="D18">
        <v>3</v>
      </c>
    </row>
    <row r="19" spans="1:4" x14ac:dyDescent="0.25">
      <c r="A19" t="s">
        <v>20</v>
      </c>
      <c r="B19" t="s">
        <v>18</v>
      </c>
      <c r="C19" s="2">
        <v>40544</v>
      </c>
      <c r="D19">
        <v>7</v>
      </c>
    </row>
    <row r="20" spans="1:4" x14ac:dyDescent="0.25">
      <c r="A20" t="s">
        <v>20</v>
      </c>
      <c r="B20" t="s">
        <v>8</v>
      </c>
      <c r="C20" s="2">
        <v>40602</v>
      </c>
      <c r="D20">
        <v>6</v>
      </c>
    </row>
    <row r="21" spans="1:4" x14ac:dyDescent="0.25">
      <c r="A21" t="s">
        <v>20</v>
      </c>
      <c r="B21" t="s">
        <v>9</v>
      </c>
      <c r="C21" s="2">
        <v>40582</v>
      </c>
      <c r="D21">
        <v>13</v>
      </c>
    </row>
    <row r="22" spans="1:4" x14ac:dyDescent="0.25">
      <c r="A22" t="s">
        <v>20</v>
      </c>
      <c r="B22" t="s">
        <v>3</v>
      </c>
      <c r="C22" s="2">
        <v>40576</v>
      </c>
      <c r="D22">
        <v>5</v>
      </c>
    </row>
    <row r="23" spans="1:4" x14ac:dyDescent="0.25">
      <c r="A23" t="s">
        <v>20</v>
      </c>
      <c r="B23" t="s">
        <v>4</v>
      </c>
      <c r="C23" s="2">
        <v>40601</v>
      </c>
      <c r="D23">
        <v>7</v>
      </c>
    </row>
    <row r="24" spans="1:4" x14ac:dyDescent="0.25">
      <c r="A24" t="s">
        <v>20</v>
      </c>
      <c r="B24" t="s">
        <v>10</v>
      </c>
      <c r="C24" s="2">
        <v>40585</v>
      </c>
      <c r="D24">
        <v>4</v>
      </c>
    </row>
    <row r="25" spans="1:4" x14ac:dyDescent="0.25">
      <c r="A25" t="s">
        <v>20</v>
      </c>
      <c r="B25" t="s">
        <v>12</v>
      </c>
      <c r="C25" s="2">
        <v>40577</v>
      </c>
      <c r="D25">
        <v>18</v>
      </c>
    </row>
    <row r="26" spans="1:4" x14ac:dyDescent="0.25">
      <c r="A26" t="s">
        <v>20</v>
      </c>
      <c r="B26" t="s">
        <v>11</v>
      </c>
      <c r="C26" s="2">
        <v>40576</v>
      </c>
      <c r="D26">
        <v>19</v>
      </c>
    </row>
    <row r="27" spans="1:4" x14ac:dyDescent="0.25">
      <c r="A27" t="s">
        <v>20</v>
      </c>
      <c r="B27" t="s">
        <v>5</v>
      </c>
      <c r="C27" s="2">
        <v>40591</v>
      </c>
      <c r="D27">
        <v>3</v>
      </c>
    </row>
    <row r="28" spans="1:4" x14ac:dyDescent="0.25">
      <c r="A28" t="s">
        <v>20</v>
      </c>
      <c r="B28" t="s">
        <v>6</v>
      </c>
      <c r="C28" s="2">
        <v>40582</v>
      </c>
      <c r="D28">
        <v>12</v>
      </c>
    </row>
    <row r="29" spans="1:4" x14ac:dyDescent="0.25">
      <c r="A29" t="s">
        <v>20</v>
      </c>
      <c r="B29" t="s">
        <v>7</v>
      </c>
      <c r="C29" s="2">
        <v>40583</v>
      </c>
      <c r="D29">
        <v>11</v>
      </c>
    </row>
    <row r="30" spans="1:4" x14ac:dyDescent="0.25">
      <c r="A30" t="s">
        <v>20</v>
      </c>
      <c r="B30" t="s">
        <v>13</v>
      </c>
      <c r="C30" s="2">
        <v>40586</v>
      </c>
      <c r="D30">
        <v>24</v>
      </c>
    </row>
    <row r="31" spans="1:4" x14ac:dyDescent="0.25">
      <c r="A31" t="s">
        <v>20</v>
      </c>
      <c r="B31" t="s">
        <v>14</v>
      </c>
      <c r="C31" s="2">
        <v>40584</v>
      </c>
      <c r="D31">
        <v>0</v>
      </c>
    </row>
    <row r="32" spans="1:4" x14ac:dyDescent="0.25">
      <c r="A32" t="s">
        <v>20</v>
      </c>
      <c r="B32" t="s">
        <v>15</v>
      </c>
      <c r="C32" s="2">
        <v>40586</v>
      </c>
      <c r="D32">
        <v>6</v>
      </c>
    </row>
    <row r="33" spans="1:4" x14ac:dyDescent="0.25">
      <c r="A33" t="s">
        <v>20</v>
      </c>
      <c r="B33" t="s">
        <v>16</v>
      </c>
      <c r="C33" s="2">
        <v>40582</v>
      </c>
      <c r="D33">
        <v>8</v>
      </c>
    </row>
    <row r="34" spans="1:4" x14ac:dyDescent="0.25">
      <c r="A34" t="s">
        <v>20</v>
      </c>
      <c r="B34" t="s">
        <v>1</v>
      </c>
      <c r="C34" s="2">
        <v>40591</v>
      </c>
      <c r="D34">
        <v>22</v>
      </c>
    </row>
    <row r="35" spans="1:4" x14ac:dyDescent="0.25">
      <c r="A35" t="s">
        <v>20</v>
      </c>
      <c r="B35" t="s">
        <v>2</v>
      </c>
      <c r="C35" s="2">
        <v>40577</v>
      </c>
      <c r="D35">
        <v>4</v>
      </c>
    </row>
    <row r="36" spans="1:4" x14ac:dyDescent="0.25">
      <c r="A36" t="s">
        <v>20</v>
      </c>
      <c r="B36" t="s">
        <v>17</v>
      </c>
      <c r="C36" s="2">
        <v>40592</v>
      </c>
      <c r="D36">
        <v>10</v>
      </c>
    </row>
    <row r="37" spans="1:4" x14ac:dyDescent="0.25">
      <c r="A37" t="s">
        <v>20</v>
      </c>
      <c r="B37" t="s">
        <v>18</v>
      </c>
      <c r="C37" s="2">
        <v>40595</v>
      </c>
      <c r="D37">
        <v>6</v>
      </c>
    </row>
    <row r="38" spans="1:4" x14ac:dyDescent="0.25">
      <c r="A38" t="s">
        <v>20</v>
      </c>
      <c r="B38" t="s">
        <v>8</v>
      </c>
      <c r="C38" s="2">
        <v>40629</v>
      </c>
      <c r="D38">
        <v>25</v>
      </c>
    </row>
    <row r="39" spans="1:4" x14ac:dyDescent="0.25">
      <c r="A39" t="s">
        <v>20</v>
      </c>
      <c r="B39" t="s">
        <v>9</v>
      </c>
      <c r="C39" s="2">
        <v>40621</v>
      </c>
      <c r="D39">
        <v>18</v>
      </c>
    </row>
    <row r="40" spans="1:4" x14ac:dyDescent="0.25">
      <c r="A40" t="s">
        <v>20</v>
      </c>
      <c r="B40" t="s">
        <v>3</v>
      </c>
      <c r="C40" s="2">
        <v>40609</v>
      </c>
      <c r="D40">
        <v>10</v>
      </c>
    </row>
    <row r="41" spans="1:4" x14ac:dyDescent="0.25">
      <c r="A41" t="s">
        <v>20</v>
      </c>
      <c r="B41" t="s">
        <v>4</v>
      </c>
      <c r="C41" s="2">
        <v>40613</v>
      </c>
      <c r="D41">
        <v>16</v>
      </c>
    </row>
    <row r="42" spans="1:4" x14ac:dyDescent="0.25">
      <c r="A42" t="s">
        <v>20</v>
      </c>
      <c r="B42" t="s">
        <v>10</v>
      </c>
      <c r="C42" s="2">
        <v>40626</v>
      </c>
      <c r="D42">
        <v>4</v>
      </c>
    </row>
    <row r="43" spans="1:4" x14ac:dyDescent="0.25">
      <c r="A43" t="s">
        <v>20</v>
      </c>
      <c r="B43" t="s">
        <v>12</v>
      </c>
      <c r="C43" s="2">
        <v>40606</v>
      </c>
      <c r="D43">
        <v>5</v>
      </c>
    </row>
    <row r="44" spans="1:4" x14ac:dyDescent="0.25">
      <c r="A44" t="s">
        <v>20</v>
      </c>
      <c r="B44" t="s">
        <v>11</v>
      </c>
      <c r="C44" s="2">
        <v>40614</v>
      </c>
      <c r="D44">
        <v>5</v>
      </c>
    </row>
    <row r="45" spans="1:4" x14ac:dyDescent="0.25">
      <c r="A45" t="s">
        <v>20</v>
      </c>
      <c r="B45" t="s">
        <v>5</v>
      </c>
      <c r="C45" s="2">
        <v>40625</v>
      </c>
      <c r="D45">
        <v>10</v>
      </c>
    </row>
    <row r="46" spans="1:4" x14ac:dyDescent="0.25">
      <c r="A46" t="s">
        <v>20</v>
      </c>
      <c r="B46" t="s">
        <v>6</v>
      </c>
      <c r="C46" s="2">
        <v>40624</v>
      </c>
      <c r="D46">
        <v>16</v>
      </c>
    </row>
    <row r="47" spans="1:4" x14ac:dyDescent="0.25">
      <c r="A47" t="s">
        <v>20</v>
      </c>
      <c r="B47" t="s">
        <v>7</v>
      </c>
      <c r="C47" s="2">
        <v>40613</v>
      </c>
      <c r="D47">
        <v>13</v>
      </c>
    </row>
    <row r="48" spans="1:4" x14ac:dyDescent="0.25">
      <c r="A48" t="s">
        <v>20</v>
      </c>
      <c r="B48" t="s">
        <v>13</v>
      </c>
      <c r="C48" s="2">
        <v>40621</v>
      </c>
      <c r="D48">
        <v>8</v>
      </c>
    </row>
    <row r="49" spans="1:4" x14ac:dyDescent="0.25">
      <c r="A49" t="s">
        <v>20</v>
      </c>
      <c r="B49" t="s">
        <v>14</v>
      </c>
      <c r="C49" s="2">
        <v>40615</v>
      </c>
      <c r="D49">
        <v>13</v>
      </c>
    </row>
    <row r="50" spans="1:4" x14ac:dyDescent="0.25">
      <c r="A50" t="s">
        <v>20</v>
      </c>
      <c r="B50" t="s">
        <v>15</v>
      </c>
      <c r="C50" s="2">
        <v>40621</v>
      </c>
      <c r="D50">
        <v>23</v>
      </c>
    </row>
    <row r="51" spans="1:4" x14ac:dyDescent="0.25">
      <c r="A51" t="s">
        <v>20</v>
      </c>
      <c r="B51" t="s">
        <v>16</v>
      </c>
      <c r="C51" s="2">
        <v>40613</v>
      </c>
      <c r="D51">
        <v>8</v>
      </c>
    </row>
    <row r="52" spans="1:4" x14ac:dyDescent="0.25">
      <c r="A52" t="s">
        <v>20</v>
      </c>
      <c r="B52" t="s">
        <v>1</v>
      </c>
      <c r="C52" s="2">
        <v>40617</v>
      </c>
      <c r="D52">
        <v>1</v>
      </c>
    </row>
    <row r="53" spans="1:4" x14ac:dyDescent="0.25">
      <c r="A53" t="s">
        <v>20</v>
      </c>
      <c r="B53" t="s">
        <v>2</v>
      </c>
      <c r="C53" s="2">
        <v>40615</v>
      </c>
      <c r="D53">
        <v>7</v>
      </c>
    </row>
    <row r="54" spans="1:4" x14ac:dyDescent="0.25">
      <c r="A54" t="s">
        <v>20</v>
      </c>
      <c r="B54" t="s">
        <v>17</v>
      </c>
      <c r="C54" s="2">
        <v>40621</v>
      </c>
      <c r="D54">
        <v>3</v>
      </c>
    </row>
    <row r="55" spans="1:4" x14ac:dyDescent="0.25">
      <c r="A55" t="s">
        <v>20</v>
      </c>
      <c r="B55" t="s">
        <v>18</v>
      </c>
      <c r="C55" s="2">
        <v>40632</v>
      </c>
      <c r="D55">
        <v>23</v>
      </c>
    </row>
    <row r="56" spans="1:4" x14ac:dyDescent="0.25">
      <c r="A56" t="s">
        <v>20</v>
      </c>
      <c r="B56" t="s">
        <v>8</v>
      </c>
      <c r="C56" s="2">
        <v>40635</v>
      </c>
      <c r="D56">
        <v>4</v>
      </c>
    </row>
    <row r="57" spans="1:4" x14ac:dyDescent="0.25">
      <c r="A57" t="s">
        <v>20</v>
      </c>
      <c r="B57" t="s">
        <v>9</v>
      </c>
      <c r="C57" s="2">
        <v>40641</v>
      </c>
      <c r="D57">
        <v>22</v>
      </c>
    </row>
    <row r="58" spans="1:4" x14ac:dyDescent="0.25">
      <c r="A58" t="s">
        <v>20</v>
      </c>
      <c r="B58" t="s">
        <v>3</v>
      </c>
      <c r="C58" s="2">
        <v>40640</v>
      </c>
      <c r="D58">
        <v>11</v>
      </c>
    </row>
    <row r="59" spans="1:4" x14ac:dyDescent="0.25">
      <c r="A59" t="s">
        <v>20</v>
      </c>
      <c r="B59" t="s">
        <v>4</v>
      </c>
      <c r="C59" s="2">
        <v>40658</v>
      </c>
      <c r="D59">
        <v>17</v>
      </c>
    </row>
    <row r="60" spans="1:4" x14ac:dyDescent="0.25">
      <c r="A60" t="s">
        <v>20</v>
      </c>
      <c r="B60" t="s">
        <v>10</v>
      </c>
      <c r="C60" s="2">
        <v>40654</v>
      </c>
      <c r="D60">
        <v>12</v>
      </c>
    </row>
    <row r="61" spans="1:4" x14ac:dyDescent="0.25">
      <c r="A61" t="s">
        <v>20</v>
      </c>
      <c r="B61" t="s">
        <v>12</v>
      </c>
      <c r="C61" s="2">
        <v>40639</v>
      </c>
      <c r="D61">
        <v>22</v>
      </c>
    </row>
    <row r="62" spans="1:4" x14ac:dyDescent="0.25">
      <c r="A62" t="s">
        <v>20</v>
      </c>
      <c r="B62" t="s">
        <v>11</v>
      </c>
      <c r="C62" s="2">
        <v>40660</v>
      </c>
      <c r="D62">
        <v>11</v>
      </c>
    </row>
    <row r="63" spans="1:4" x14ac:dyDescent="0.25">
      <c r="A63" t="s">
        <v>20</v>
      </c>
      <c r="B63" t="s">
        <v>5</v>
      </c>
      <c r="C63" s="2">
        <v>40663</v>
      </c>
      <c r="D63">
        <v>17</v>
      </c>
    </row>
    <row r="64" spans="1:4" x14ac:dyDescent="0.25">
      <c r="A64" t="s">
        <v>20</v>
      </c>
      <c r="B64" t="s">
        <v>6</v>
      </c>
      <c r="C64" s="2">
        <v>40648</v>
      </c>
      <c r="D64">
        <v>24</v>
      </c>
    </row>
    <row r="65" spans="1:4" x14ac:dyDescent="0.25">
      <c r="A65" t="s">
        <v>20</v>
      </c>
      <c r="B65" t="s">
        <v>7</v>
      </c>
      <c r="C65" s="2">
        <v>40636</v>
      </c>
      <c r="D65">
        <v>7</v>
      </c>
    </row>
    <row r="66" spans="1:4" x14ac:dyDescent="0.25">
      <c r="A66" t="s">
        <v>20</v>
      </c>
      <c r="B66" t="s">
        <v>13</v>
      </c>
      <c r="C66" s="2">
        <v>40645</v>
      </c>
      <c r="D66">
        <v>9</v>
      </c>
    </row>
    <row r="67" spans="1:4" x14ac:dyDescent="0.25">
      <c r="A67" t="s">
        <v>20</v>
      </c>
      <c r="B67" t="s">
        <v>14</v>
      </c>
      <c r="C67" s="2">
        <v>40657</v>
      </c>
      <c r="D67">
        <v>20</v>
      </c>
    </row>
    <row r="68" spans="1:4" x14ac:dyDescent="0.25">
      <c r="A68" t="s">
        <v>20</v>
      </c>
      <c r="B68" t="s">
        <v>15</v>
      </c>
      <c r="C68" s="2">
        <v>40658</v>
      </c>
      <c r="D68">
        <v>17</v>
      </c>
    </row>
    <row r="69" spans="1:4" x14ac:dyDescent="0.25">
      <c r="A69" t="s">
        <v>20</v>
      </c>
      <c r="B69" t="s">
        <v>16</v>
      </c>
      <c r="C69" s="2">
        <v>40649</v>
      </c>
      <c r="D69">
        <v>10</v>
      </c>
    </row>
    <row r="70" spans="1:4" x14ac:dyDescent="0.25">
      <c r="A70" t="s">
        <v>20</v>
      </c>
      <c r="B70" t="s">
        <v>1</v>
      </c>
      <c r="C70" s="2">
        <v>40644</v>
      </c>
      <c r="D70">
        <v>2</v>
      </c>
    </row>
    <row r="71" spans="1:4" x14ac:dyDescent="0.25">
      <c r="A71" t="s">
        <v>20</v>
      </c>
      <c r="B71" t="s">
        <v>2</v>
      </c>
      <c r="C71" s="2">
        <v>40641</v>
      </c>
      <c r="D71">
        <v>1</v>
      </c>
    </row>
    <row r="72" spans="1:4" x14ac:dyDescent="0.25">
      <c r="A72" t="s">
        <v>20</v>
      </c>
      <c r="B72" t="s">
        <v>17</v>
      </c>
      <c r="C72" s="2">
        <v>40648</v>
      </c>
      <c r="D72">
        <v>8</v>
      </c>
    </row>
    <row r="73" spans="1:4" x14ac:dyDescent="0.25">
      <c r="A73" t="s">
        <v>20</v>
      </c>
      <c r="B73" t="s">
        <v>18</v>
      </c>
      <c r="C73" s="2">
        <v>40648</v>
      </c>
      <c r="D73">
        <v>6</v>
      </c>
    </row>
    <row r="74" spans="1:4" x14ac:dyDescent="0.25">
      <c r="A74" t="s">
        <v>20</v>
      </c>
      <c r="B74" t="s">
        <v>8</v>
      </c>
      <c r="C74" s="2">
        <v>40685</v>
      </c>
      <c r="D74">
        <v>17</v>
      </c>
    </row>
    <row r="75" spans="1:4" x14ac:dyDescent="0.25">
      <c r="A75" t="s">
        <v>20</v>
      </c>
      <c r="B75" t="s">
        <v>9</v>
      </c>
      <c r="C75" s="2">
        <v>40664</v>
      </c>
      <c r="D75">
        <v>5</v>
      </c>
    </row>
    <row r="76" spans="1:4" x14ac:dyDescent="0.25">
      <c r="A76" t="s">
        <v>20</v>
      </c>
      <c r="B76" t="s">
        <v>3</v>
      </c>
      <c r="C76" s="2">
        <v>40666</v>
      </c>
      <c r="D76">
        <v>25</v>
      </c>
    </row>
    <row r="77" spans="1:4" x14ac:dyDescent="0.25">
      <c r="A77" t="s">
        <v>20</v>
      </c>
      <c r="B77" t="s">
        <v>4</v>
      </c>
      <c r="C77" s="2">
        <v>40672</v>
      </c>
      <c r="D77">
        <v>5</v>
      </c>
    </row>
    <row r="78" spans="1:4" x14ac:dyDescent="0.25">
      <c r="A78" t="s">
        <v>20</v>
      </c>
      <c r="B78" t="s">
        <v>10</v>
      </c>
      <c r="C78" s="2">
        <v>40676</v>
      </c>
      <c r="D78">
        <v>7</v>
      </c>
    </row>
    <row r="79" spans="1:4" x14ac:dyDescent="0.25">
      <c r="A79" t="s">
        <v>20</v>
      </c>
      <c r="B79" t="s">
        <v>12</v>
      </c>
      <c r="C79" s="2">
        <v>40688</v>
      </c>
      <c r="D79">
        <v>25</v>
      </c>
    </row>
    <row r="80" spans="1:4" x14ac:dyDescent="0.25">
      <c r="A80" t="s">
        <v>20</v>
      </c>
      <c r="B80" t="s">
        <v>11</v>
      </c>
      <c r="C80" s="2">
        <v>40673</v>
      </c>
      <c r="D80">
        <v>6</v>
      </c>
    </row>
    <row r="81" spans="1:4" x14ac:dyDescent="0.25">
      <c r="A81" t="s">
        <v>20</v>
      </c>
      <c r="B81" t="s">
        <v>5</v>
      </c>
      <c r="C81" s="2">
        <v>40676</v>
      </c>
      <c r="D81">
        <v>8</v>
      </c>
    </row>
    <row r="82" spans="1:4" x14ac:dyDescent="0.25">
      <c r="A82" t="s">
        <v>20</v>
      </c>
      <c r="B82" t="s">
        <v>6</v>
      </c>
      <c r="C82" s="2">
        <v>40679</v>
      </c>
      <c r="D82">
        <v>12</v>
      </c>
    </row>
    <row r="83" spans="1:4" x14ac:dyDescent="0.25">
      <c r="A83" t="s">
        <v>20</v>
      </c>
      <c r="B83" t="s">
        <v>7</v>
      </c>
      <c r="C83" s="2">
        <v>40674</v>
      </c>
      <c r="D83">
        <v>15</v>
      </c>
    </row>
    <row r="84" spans="1:4" x14ac:dyDescent="0.25">
      <c r="A84" t="s">
        <v>20</v>
      </c>
      <c r="B84" t="s">
        <v>13</v>
      </c>
      <c r="C84" s="2">
        <v>40687</v>
      </c>
      <c r="D84">
        <v>11</v>
      </c>
    </row>
    <row r="85" spans="1:4" x14ac:dyDescent="0.25">
      <c r="A85" t="s">
        <v>20</v>
      </c>
      <c r="B85" t="s">
        <v>14</v>
      </c>
      <c r="C85" s="2">
        <v>40664</v>
      </c>
      <c r="D85">
        <v>16</v>
      </c>
    </row>
    <row r="86" spans="1:4" x14ac:dyDescent="0.25">
      <c r="A86" t="s">
        <v>20</v>
      </c>
      <c r="B86" t="s">
        <v>15</v>
      </c>
      <c r="C86" s="2">
        <v>40674</v>
      </c>
      <c r="D86">
        <v>16</v>
      </c>
    </row>
    <row r="87" spans="1:4" x14ac:dyDescent="0.25">
      <c r="A87" t="s">
        <v>20</v>
      </c>
      <c r="B87" t="s">
        <v>16</v>
      </c>
      <c r="C87" s="2">
        <v>40676</v>
      </c>
      <c r="D87">
        <v>6</v>
      </c>
    </row>
    <row r="88" spans="1:4" x14ac:dyDescent="0.25">
      <c r="A88" t="s">
        <v>20</v>
      </c>
      <c r="B88" t="s">
        <v>1</v>
      </c>
      <c r="C88" s="2">
        <v>40693</v>
      </c>
      <c r="D88">
        <v>20</v>
      </c>
    </row>
    <row r="89" spans="1:4" x14ac:dyDescent="0.25">
      <c r="A89" t="s">
        <v>20</v>
      </c>
      <c r="B89" t="s">
        <v>2</v>
      </c>
      <c r="C89" s="2">
        <v>40675</v>
      </c>
      <c r="D89">
        <v>15</v>
      </c>
    </row>
    <row r="90" spans="1:4" x14ac:dyDescent="0.25">
      <c r="A90" t="s">
        <v>20</v>
      </c>
      <c r="B90" t="s">
        <v>17</v>
      </c>
      <c r="C90" s="2">
        <v>40682</v>
      </c>
      <c r="D90">
        <v>15</v>
      </c>
    </row>
    <row r="91" spans="1:4" x14ac:dyDescent="0.25">
      <c r="A91" t="s">
        <v>20</v>
      </c>
      <c r="B91" t="s">
        <v>18</v>
      </c>
      <c r="C91" s="2">
        <v>40665</v>
      </c>
      <c r="D91">
        <v>3</v>
      </c>
    </row>
    <row r="92" spans="1:4" x14ac:dyDescent="0.25">
      <c r="A92" t="s">
        <v>20</v>
      </c>
      <c r="B92" t="s">
        <v>8</v>
      </c>
      <c r="C92" s="2">
        <v>40703</v>
      </c>
      <c r="D92">
        <v>6</v>
      </c>
    </row>
    <row r="93" spans="1:4" x14ac:dyDescent="0.25">
      <c r="A93" t="s">
        <v>20</v>
      </c>
      <c r="B93" t="s">
        <v>9</v>
      </c>
      <c r="C93" s="2">
        <v>40721</v>
      </c>
      <c r="D93">
        <v>16</v>
      </c>
    </row>
    <row r="94" spans="1:4" x14ac:dyDescent="0.25">
      <c r="A94" t="s">
        <v>20</v>
      </c>
      <c r="B94" t="s">
        <v>3</v>
      </c>
      <c r="C94" s="2">
        <v>40716</v>
      </c>
      <c r="D94">
        <v>7</v>
      </c>
    </row>
    <row r="95" spans="1:4" x14ac:dyDescent="0.25">
      <c r="A95" t="s">
        <v>20</v>
      </c>
      <c r="B95" t="s">
        <v>4</v>
      </c>
      <c r="C95" s="2">
        <v>40721</v>
      </c>
      <c r="D95">
        <v>9</v>
      </c>
    </row>
    <row r="96" spans="1:4" x14ac:dyDescent="0.25">
      <c r="A96" t="s">
        <v>20</v>
      </c>
      <c r="B96" t="s">
        <v>10</v>
      </c>
      <c r="C96" s="2">
        <v>40721</v>
      </c>
      <c r="D96">
        <v>17</v>
      </c>
    </row>
    <row r="97" spans="1:4" x14ac:dyDescent="0.25">
      <c r="A97" t="s">
        <v>20</v>
      </c>
      <c r="B97" t="s">
        <v>12</v>
      </c>
      <c r="C97" s="2">
        <v>40719</v>
      </c>
      <c r="D97">
        <v>7</v>
      </c>
    </row>
    <row r="98" spans="1:4" x14ac:dyDescent="0.25">
      <c r="A98" t="s">
        <v>20</v>
      </c>
      <c r="B98" t="s">
        <v>11</v>
      </c>
      <c r="C98" s="2">
        <v>40707</v>
      </c>
      <c r="D98">
        <v>10</v>
      </c>
    </row>
    <row r="99" spans="1:4" x14ac:dyDescent="0.25">
      <c r="A99" t="s">
        <v>20</v>
      </c>
      <c r="B99" t="s">
        <v>5</v>
      </c>
      <c r="C99" s="2">
        <v>40712</v>
      </c>
      <c r="D99">
        <v>22</v>
      </c>
    </row>
    <row r="100" spans="1:4" x14ac:dyDescent="0.25">
      <c r="A100" t="s">
        <v>20</v>
      </c>
      <c r="B100" t="s">
        <v>6</v>
      </c>
      <c r="C100" s="2">
        <v>40704</v>
      </c>
      <c r="D100">
        <v>19</v>
      </c>
    </row>
    <row r="101" spans="1:4" x14ac:dyDescent="0.25">
      <c r="A101" t="s">
        <v>20</v>
      </c>
      <c r="B101" t="s">
        <v>7</v>
      </c>
      <c r="C101" s="2">
        <v>40704</v>
      </c>
      <c r="D101">
        <v>10</v>
      </c>
    </row>
    <row r="102" spans="1:4" x14ac:dyDescent="0.25">
      <c r="A102" t="s">
        <v>20</v>
      </c>
      <c r="B102" t="s">
        <v>13</v>
      </c>
      <c r="C102" s="2">
        <v>40723</v>
      </c>
      <c r="D102">
        <v>1</v>
      </c>
    </row>
    <row r="103" spans="1:4" x14ac:dyDescent="0.25">
      <c r="A103" t="s">
        <v>20</v>
      </c>
      <c r="B103" t="s">
        <v>14</v>
      </c>
      <c r="C103" s="2">
        <v>40702</v>
      </c>
      <c r="D103">
        <v>24</v>
      </c>
    </row>
    <row r="104" spans="1:4" x14ac:dyDescent="0.25">
      <c r="A104" t="s">
        <v>20</v>
      </c>
      <c r="B104" t="s">
        <v>15</v>
      </c>
      <c r="C104" s="2">
        <v>40719</v>
      </c>
      <c r="D104">
        <v>3</v>
      </c>
    </row>
    <row r="105" spans="1:4" x14ac:dyDescent="0.25">
      <c r="A105" t="s">
        <v>20</v>
      </c>
      <c r="B105" t="s">
        <v>16</v>
      </c>
      <c r="C105" s="2">
        <v>40708</v>
      </c>
      <c r="D105">
        <v>11</v>
      </c>
    </row>
    <row r="106" spans="1:4" x14ac:dyDescent="0.25">
      <c r="A106" t="s">
        <v>20</v>
      </c>
      <c r="B106" t="s">
        <v>1</v>
      </c>
      <c r="C106" s="2">
        <v>40720</v>
      </c>
      <c r="D106">
        <v>23</v>
      </c>
    </row>
    <row r="107" spans="1:4" x14ac:dyDescent="0.25">
      <c r="A107" t="s">
        <v>20</v>
      </c>
      <c r="B107" t="s">
        <v>2</v>
      </c>
      <c r="C107" s="2">
        <v>40720</v>
      </c>
      <c r="D107">
        <v>7</v>
      </c>
    </row>
    <row r="108" spans="1:4" x14ac:dyDescent="0.25">
      <c r="A108" t="s">
        <v>20</v>
      </c>
      <c r="B108" t="s">
        <v>17</v>
      </c>
      <c r="C108" s="2">
        <v>40708</v>
      </c>
      <c r="D108">
        <v>14</v>
      </c>
    </row>
    <row r="109" spans="1:4" x14ac:dyDescent="0.25">
      <c r="A109" t="s">
        <v>20</v>
      </c>
      <c r="B109" t="s">
        <v>18</v>
      </c>
      <c r="C109" s="2">
        <v>40715</v>
      </c>
      <c r="D109">
        <v>2</v>
      </c>
    </row>
    <row r="110" spans="1:4" x14ac:dyDescent="0.25">
      <c r="A110" t="s">
        <v>20</v>
      </c>
      <c r="B110" t="s">
        <v>8</v>
      </c>
      <c r="C110" s="2">
        <v>40735</v>
      </c>
      <c r="D110">
        <v>3</v>
      </c>
    </row>
    <row r="111" spans="1:4" x14ac:dyDescent="0.25">
      <c r="A111" t="s">
        <v>20</v>
      </c>
      <c r="B111" t="s">
        <v>9</v>
      </c>
      <c r="C111" s="2">
        <v>40727</v>
      </c>
      <c r="D111">
        <v>14</v>
      </c>
    </row>
    <row r="112" spans="1:4" x14ac:dyDescent="0.25">
      <c r="A112" t="s">
        <v>20</v>
      </c>
      <c r="B112" t="s">
        <v>3</v>
      </c>
      <c r="C112" s="2">
        <v>40735</v>
      </c>
      <c r="D112">
        <v>0</v>
      </c>
    </row>
    <row r="113" spans="1:4" x14ac:dyDescent="0.25">
      <c r="A113" t="s">
        <v>20</v>
      </c>
      <c r="B113" t="s">
        <v>4</v>
      </c>
      <c r="C113" s="2">
        <v>40739</v>
      </c>
      <c r="D113">
        <v>13</v>
      </c>
    </row>
    <row r="114" spans="1:4" x14ac:dyDescent="0.25">
      <c r="A114" t="s">
        <v>20</v>
      </c>
      <c r="B114" t="s">
        <v>10</v>
      </c>
      <c r="C114" s="2">
        <v>40725</v>
      </c>
      <c r="D114">
        <v>23</v>
      </c>
    </row>
    <row r="115" spans="1:4" x14ac:dyDescent="0.25">
      <c r="A115" t="s">
        <v>20</v>
      </c>
      <c r="B115" t="s">
        <v>12</v>
      </c>
      <c r="C115" s="2">
        <v>40732</v>
      </c>
      <c r="D115">
        <v>14</v>
      </c>
    </row>
    <row r="116" spans="1:4" x14ac:dyDescent="0.25">
      <c r="A116" t="s">
        <v>20</v>
      </c>
      <c r="B116" t="s">
        <v>11</v>
      </c>
      <c r="C116" s="2">
        <v>40744</v>
      </c>
      <c r="D116">
        <v>7</v>
      </c>
    </row>
    <row r="117" spans="1:4" x14ac:dyDescent="0.25">
      <c r="A117" t="s">
        <v>20</v>
      </c>
      <c r="B117" t="s">
        <v>5</v>
      </c>
      <c r="C117" s="2">
        <v>40744</v>
      </c>
      <c r="D117">
        <v>18</v>
      </c>
    </row>
    <row r="118" spans="1:4" x14ac:dyDescent="0.25">
      <c r="A118" t="s">
        <v>20</v>
      </c>
      <c r="B118" t="s">
        <v>6</v>
      </c>
      <c r="C118" s="2">
        <v>40753</v>
      </c>
      <c r="D118">
        <v>5</v>
      </c>
    </row>
    <row r="119" spans="1:4" x14ac:dyDescent="0.25">
      <c r="A119" t="s">
        <v>20</v>
      </c>
      <c r="B119" t="s">
        <v>7</v>
      </c>
      <c r="C119" s="2">
        <v>40734</v>
      </c>
      <c r="D119">
        <v>10</v>
      </c>
    </row>
    <row r="120" spans="1:4" x14ac:dyDescent="0.25">
      <c r="A120" t="s">
        <v>20</v>
      </c>
      <c r="B120" t="s">
        <v>13</v>
      </c>
      <c r="C120" s="2">
        <v>40727</v>
      </c>
      <c r="D120">
        <v>17</v>
      </c>
    </row>
    <row r="121" spans="1:4" x14ac:dyDescent="0.25">
      <c r="A121" t="s">
        <v>20</v>
      </c>
      <c r="B121" t="s">
        <v>14</v>
      </c>
      <c r="C121" s="2">
        <v>40726</v>
      </c>
      <c r="D121">
        <v>19</v>
      </c>
    </row>
    <row r="122" spans="1:4" x14ac:dyDescent="0.25">
      <c r="A122" t="s">
        <v>20</v>
      </c>
      <c r="B122" t="s">
        <v>15</v>
      </c>
      <c r="C122" s="2">
        <v>40741</v>
      </c>
      <c r="D122">
        <v>0</v>
      </c>
    </row>
    <row r="123" spans="1:4" x14ac:dyDescent="0.25">
      <c r="A123" t="s">
        <v>20</v>
      </c>
      <c r="B123" t="s">
        <v>16</v>
      </c>
      <c r="C123" s="2">
        <v>40748</v>
      </c>
      <c r="D123">
        <v>16</v>
      </c>
    </row>
    <row r="124" spans="1:4" x14ac:dyDescent="0.25">
      <c r="A124" t="s">
        <v>20</v>
      </c>
      <c r="B124" t="s">
        <v>1</v>
      </c>
      <c r="C124" s="2">
        <v>40735</v>
      </c>
      <c r="D124">
        <v>0</v>
      </c>
    </row>
    <row r="125" spans="1:4" x14ac:dyDescent="0.25">
      <c r="A125" t="s">
        <v>20</v>
      </c>
      <c r="B125" t="s">
        <v>2</v>
      </c>
      <c r="C125" s="2">
        <v>40752</v>
      </c>
      <c r="D125">
        <v>16</v>
      </c>
    </row>
    <row r="126" spans="1:4" x14ac:dyDescent="0.25">
      <c r="A126" t="s">
        <v>20</v>
      </c>
      <c r="B126" t="s">
        <v>17</v>
      </c>
      <c r="C126" s="2">
        <v>40732</v>
      </c>
      <c r="D126">
        <v>6</v>
      </c>
    </row>
    <row r="127" spans="1:4" x14ac:dyDescent="0.25">
      <c r="A127" t="s">
        <v>20</v>
      </c>
      <c r="B127" t="s">
        <v>18</v>
      </c>
      <c r="C127" s="2">
        <v>40748</v>
      </c>
      <c r="D127">
        <v>18</v>
      </c>
    </row>
    <row r="128" spans="1:4" x14ac:dyDescent="0.25">
      <c r="A128" t="s">
        <v>20</v>
      </c>
      <c r="B128" t="s">
        <v>8</v>
      </c>
      <c r="C128" s="2">
        <v>40779</v>
      </c>
      <c r="D128">
        <v>10</v>
      </c>
    </row>
    <row r="129" spans="1:4" x14ac:dyDescent="0.25">
      <c r="A129" t="s">
        <v>20</v>
      </c>
      <c r="B129" t="s">
        <v>9</v>
      </c>
      <c r="C129" s="2">
        <v>40775</v>
      </c>
      <c r="D129">
        <v>9</v>
      </c>
    </row>
    <row r="130" spans="1:4" x14ac:dyDescent="0.25">
      <c r="A130" t="s">
        <v>20</v>
      </c>
      <c r="B130" t="s">
        <v>3</v>
      </c>
      <c r="C130" s="2">
        <v>40764</v>
      </c>
      <c r="D130">
        <v>18</v>
      </c>
    </row>
    <row r="131" spans="1:4" x14ac:dyDescent="0.25">
      <c r="A131" t="s">
        <v>20</v>
      </c>
      <c r="B131" t="s">
        <v>4</v>
      </c>
      <c r="C131" s="2">
        <v>40783</v>
      </c>
      <c r="D131">
        <v>23</v>
      </c>
    </row>
    <row r="132" spans="1:4" x14ac:dyDescent="0.25">
      <c r="A132" t="s">
        <v>20</v>
      </c>
      <c r="B132" t="s">
        <v>10</v>
      </c>
      <c r="C132" s="2">
        <v>40762</v>
      </c>
      <c r="D132">
        <v>0</v>
      </c>
    </row>
    <row r="133" spans="1:4" x14ac:dyDescent="0.25">
      <c r="A133" t="s">
        <v>20</v>
      </c>
      <c r="B133" t="s">
        <v>12</v>
      </c>
      <c r="C133" s="2">
        <v>40763</v>
      </c>
      <c r="D133">
        <v>3</v>
      </c>
    </row>
    <row r="134" spans="1:4" x14ac:dyDescent="0.25">
      <c r="A134" t="s">
        <v>20</v>
      </c>
      <c r="B134" t="s">
        <v>11</v>
      </c>
      <c r="C134" s="2">
        <v>40769</v>
      </c>
      <c r="D134">
        <v>1</v>
      </c>
    </row>
    <row r="135" spans="1:4" x14ac:dyDescent="0.25">
      <c r="A135" t="s">
        <v>20</v>
      </c>
      <c r="B135" t="s">
        <v>5</v>
      </c>
      <c r="C135" s="2">
        <v>40772</v>
      </c>
      <c r="D135">
        <v>16</v>
      </c>
    </row>
    <row r="136" spans="1:4" x14ac:dyDescent="0.25">
      <c r="A136" t="s">
        <v>20</v>
      </c>
      <c r="B136" t="s">
        <v>6</v>
      </c>
      <c r="C136" s="2">
        <v>40780</v>
      </c>
      <c r="D136">
        <v>17</v>
      </c>
    </row>
    <row r="137" spans="1:4" x14ac:dyDescent="0.25">
      <c r="A137" t="s">
        <v>20</v>
      </c>
      <c r="B137" t="s">
        <v>7</v>
      </c>
      <c r="C137" s="2">
        <v>40784</v>
      </c>
      <c r="D137">
        <v>22</v>
      </c>
    </row>
    <row r="138" spans="1:4" x14ac:dyDescent="0.25">
      <c r="A138" t="s">
        <v>20</v>
      </c>
      <c r="B138" t="s">
        <v>13</v>
      </c>
      <c r="C138" s="2">
        <v>40761</v>
      </c>
      <c r="D138">
        <v>17</v>
      </c>
    </row>
    <row r="139" spans="1:4" x14ac:dyDescent="0.25">
      <c r="A139" t="s">
        <v>20</v>
      </c>
      <c r="B139" t="s">
        <v>14</v>
      </c>
      <c r="C139" s="2">
        <v>40773</v>
      </c>
      <c r="D139">
        <v>10</v>
      </c>
    </row>
    <row r="140" spans="1:4" x14ac:dyDescent="0.25">
      <c r="A140" t="s">
        <v>20</v>
      </c>
      <c r="B140" t="s">
        <v>15</v>
      </c>
      <c r="C140" s="2">
        <v>40774</v>
      </c>
      <c r="D140">
        <v>3</v>
      </c>
    </row>
    <row r="141" spans="1:4" x14ac:dyDescent="0.25">
      <c r="A141" t="s">
        <v>20</v>
      </c>
      <c r="B141" t="s">
        <v>16</v>
      </c>
      <c r="C141" s="2">
        <v>40759</v>
      </c>
      <c r="D141">
        <v>13</v>
      </c>
    </row>
    <row r="142" spans="1:4" x14ac:dyDescent="0.25">
      <c r="A142" t="s">
        <v>20</v>
      </c>
      <c r="B142" t="s">
        <v>1</v>
      </c>
      <c r="C142" s="2">
        <v>40778</v>
      </c>
      <c r="D142">
        <v>16</v>
      </c>
    </row>
    <row r="143" spans="1:4" x14ac:dyDescent="0.25">
      <c r="A143" t="s">
        <v>20</v>
      </c>
      <c r="B143" t="s">
        <v>2</v>
      </c>
      <c r="C143" s="2">
        <v>40781</v>
      </c>
      <c r="D143">
        <v>14</v>
      </c>
    </row>
    <row r="144" spans="1:4" x14ac:dyDescent="0.25">
      <c r="A144" t="s">
        <v>20</v>
      </c>
      <c r="B144" t="s">
        <v>17</v>
      </c>
      <c r="C144" s="2">
        <v>40756</v>
      </c>
      <c r="D144">
        <v>21</v>
      </c>
    </row>
    <row r="145" spans="1:4" x14ac:dyDescent="0.25">
      <c r="A145" t="s">
        <v>20</v>
      </c>
      <c r="B145" t="s">
        <v>18</v>
      </c>
      <c r="C145" s="2">
        <v>40756</v>
      </c>
      <c r="D145">
        <v>17</v>
      </c>
    </row>
    <row r="146" spans="1:4" x14ac:dyDescent="0.25">
      <c r="A146" t="s">
        <v>20</v>
      </c>
      <c r="B146" t="s">
        <v>8</v>
      </c>
      <c r="C146" s="2">
        <v>40805</v>
      </c>
      <c r="D146">
        <v>10</v>
      </c>
    </row>
    <row r="147" spans="1:4" x14ac:dyDescent="0.25">
      <c r="A147" t="s">
        <v>20</v>
      </c>
      <c r="B147" t="s">
        <v>9</v>
      </c>
      <c r="C147" s="2">
        <v>40794</v>
      </c>
      <c r="D147">
        <v>14</v>
      </c>
    </row>
    <row r="148" spans="1:4" x14ac:dyDescent="0.25">
      <c r="A148" t="s">
        <v>20</v>
      </c>
      <c r="B148" t="s">
        <v>3</v>
      </c>
      <c r="C148" s="2">
        <v>40801</v>
      </c>
      <c r="D148">
        <v>1</v>
      </c>
    </row>
    <row r="149" spans="1:4" x14ac:dyDescent="0.25">
      <c r="A149" t="s">
        <v>20</v>
      </c>
      <c r="B149" t="s">
        <v>4</v>
      </c>
      <c r="C149" s="2">
        <v>40800</v>
      </c>
      <c r="D149">
        <v>9</v>
      </c>
    </row>
    <row r="150" spans="1:4" x14ac:dyDescent="0.25">
      <c r="A150" t="s">
        <v>20</v>
      </c>
      <c r="B150" t="s">
        <v>10</v>
      </c>
      <c r="C150" s="2">
        <v>40808</v>
      </c>
      <c r="D150">
        <v>17</v>
      </c>
    </row>
    <row r="151" spans="1:4" x14ac:dyDescent="0.25">
      <c r="A151" t="s">
        <v>20</v>
      </c>
      <c r="B151" t="s">
        <v>12</v>
      </c>
      <c r="C151" s="2">
        <v>40800</v>
      </c>
      <c r="D151">
        <v>20</v>
      </c>
    </row>
    <row r="152" spans="1:4" x14ac:dyDescent="0.25">
      <c r="A152" t="s">
        <v>20</v>
      </c>
      <c r="B152" t="s">
        <v>11</v>
      </c>
      <c r="C152" s="2">
        <v>40809</v>
      </c>
      <c r="D152">
        <v>22</v>
      </c>
    </row>
    <row r="153" spans="1:4" x14ac:dyDescent="0.25">
      <c r="A153" t="s">
        <v>20</v>
      </c>
      <c r="B153" t="s">
        <v>5</v>
      </c>
      <c r="C153" s="2">
        <v>40793</v>
      </c>
      <c r="D153">
        <v>10</v>
      </c>
    </row>
    <row r="154" spans="1:4" x14ac:dyDescent="0.25">
      <c r="A154" t="s">
        <v>20</v>
      </c>
      <c r="B154" t="s">
        <v>6</v>
      </c>
      <c r="C154" s="2">
        <v>40816</v>
      </c>
      <c r="D154">
        <v>3</v>
      </c>
    </row>
    <row r="155" spans="1:4" x14ac:dyDescent="0.25">
      <c r="A155" t="s">
        <v>20</v>
      </c>
      <c r="B155" t="s">
        <v>7</v>
      </c>
      <c r="C155" s="2">
        <v>40800</v>
      </c>
      <c r="D155">
        <v>4</v>
      </c>
    </row>
    <row r="156" spans="1:4" x14ac:dyDescent="0.25">
      <c r="A156" t="s">
        <v>20</v>
      </c>
      <c r="B156" t="s">
        <v>13</v>
      </c>
      <c r="C156" s="2">
        <v>40814</v>
      </c>
      <c r="D156">
        <v>14</v>
      </c>
    </row>
    <row r="157" spans="1:4" x14ac:dyDescent="0.25">
      <c r="A157" t="s">
        <v>20</v>
      </c>
      <c r="B157" t="s">
        <v>14</v>
      </c>
      <c r="C157" s="2">
        <v>40811</v>
      </c>
      <c r="D157">
        <v>9</v>
      </c>
    </row>
    <row r="158" spans="1:4" x14ac:dyDescent="0.25">
      <c r="A158" t="s">
        <v>20</v>
      </c>
      <c r="B158" t="s">
        <v>15</v>
      </c>
      <c r="C158" s="2">
        <v>40803</v>
      </c>
      <c r="D158">
        <v>3</v>
      </c>
    </row>
    <row r="159" spans="1:4" x14ac:dyDescent="0.25">
      <c r="A159" t="s">
        <v>20</v>
      </c>
      <c r="B159" t="s">
        <v>16</v>
      </c>
      <c r="C159" s="2">
        <v>40812</v>
      </c>
      <c r="D159">
        <v>9</v>
      </c>
    </row>
    <row r="160" spans="1:4" x14ac:dyDescent="0.25">
      <c r="A160" t="s">
        <v>20</v>
      </c>
      <c r="B160" t="s">
        <v>1</v>
      </c>
      <c r="C160" s="2">
        <v>40801</v>
      </c>
      <c r="D160">
        <v>14</v>
      </c>
    </row>
    <row r="161" spans="1:4" x14ac:dyDescent="0.25">
      <c r="A161" t="s">
        <v>20</v>
      </c>
      <c r="B161" t="s">
        <v>2</v>
      </c>
      <c r="C161" s="2">
        <v>40794</v>
      </c>
      <c r="D161">
        <v>21</v>
      </c>
    </row>
    <row r="162" spans="1:4" x14ac:dyDescent="0.25">
      <c r="A162" t="s">
        <v>20</v>
      </c>
      <c r="B162" t="s">
        <v>17</v>
      </c>
      <c r="C162" s="2">
        <v>40799</v>
      </c>
      <c r="D162">
        <v>1</v>
      </c>
    </row>
    <row r="163" spans="1:4" x14ac:dyDescent="0.25">
      <c r="A163" t="s">
        <v>20</v>
      </c>
      <c r="B163" t="s">
        <v>18</v>
      </c>
      <c r="C163" s="2">
        <v>40810</v>
      </c>
      <c r="D163">
        <v>19</v>
      </c>
    </row>
    <row r="164" spans="1:4" x14ac:dyDescent="0.25">
      <c r="A164" t="s">
        <v>20</v>
      </c>
      <c r="B164" t="s">
        <v>8</v>
      </c>
      <c r="C164" s="2">
        <v>40828</v>
      </c>
      <c r="D164">
        <v>11</v>
      </c>
    </row>
    <row r="165" spans="1:4" x14ac:dyDescent="0.25">
      <c r="A165" t="s">
        <v>20</v>
      </c>
      <c r="B165" t="s">
        <v>9</v>
      </c>
      <c r="C165" s="2">
        <v>40843</v>
      </c>
      <c r="D165">
        <v>16</v>
      </c>
    </row>
    <row r="166" spans="1:4" x14ac:dyDescent="0.25">
      <c r="A166" t="s">
        <v>20</v>
      </c>
      <c r="B166" t="s">
        <v>3</v>
      </c>
      <c r="C166" s="2">
        <v>40833</v>
      </c>
      <c r="D166">
        <v>5</v>
      </c>
    </row>
    <row r="167" spans="1:4" x14ac:dyDescent="0.25">
      <c r="A167" t="s">
        <v>20</v>
      </c>
      <c r="B167" t="s">
        <v>4</v>
      </c>
      <c r="C167" s="2">
        <v>40829</v>
      </c>
      <c r="D167">
        <v>22</v>
      </c>
    </row>
    <row r="168" spans="1:4" x14ac:dyDescent="0.25">
      <c r="A168" t="s">
        <v>20</v>
      </c>
      <c r="B168" t="s">
        <v>10</v>
      </c>
      <c r="C168" s="2">
        <v>40843</v>
      </c>
      <c r="D168">
        <v>20</v>
      </c>
    </row>
    <row r="169" spans="1:4" x14ac:dyDescent="0.25">
      <c r="A169" t="s">
        <v>20</v>
      </c>
      <c r="B169" t="s">
        <v>12</v>
      </c>
      <c r="C169" s="2">
        <v>40841</v>
      </c>
      <c r="D169">
        <v>23</v>
      </c>
    </row>
    <row r="170" spans="1:4" x14ac:dyDescent="0.25">
      <c r="A170" t="s">
        <v>20</v>
      </c>
      <c r="B170" t="s">
        <v>11</v>
      </c>
      <c r="C170" s="2">
        <v>40844</v>
      </c>
      <c r="D170">
        <v>20</v>
      </c>
    </row>
    <row r="171" spans="1:4" x14ac:dyDescent="0.25">
      <c r="A171" t="s">
        <v>20</v>
      </c>
      <c r="B171" t="s">
        <v>5</v>
      </c>
      <c r="C171" s="2">
        <v>40821</v>
      </c>
      <c r="D171">
        <v>22</v>
      </c>
    </row>
    <row r="172" spans="1:4" x14ac:dyDescent="0.25">
      <c r="A172" t="s">
        <v>20</v>
      </c>
      <c r="B172" t="s">
        <v>6</v>
      </c>
      <c r="C172" s="2">
        <v>40825</v>
      </c>
      <c r="D172">
        <v>15</v>
      </c>
    </row>
    <row r="173" spans="1:4" x14ac:dyDescent="0.25">
      <c r="A173" t="s">
        <v>20</v>
      </c>
      <c r="B173" t="s">
        <v>7</v>
      </c>
      <c r="C173" s="2">
        <v>40835</v>
      </c>
      <c r="D173">
        <v>12</v>
      </c>
    </row>
    <row r="174" spans="1:4" x14ac:dyDescent="0.25">
      <c r="A174" t="s">
        <v>20</v>
      </c>
      <c r="B174" t="s">
        <v>13</v>
      </c>
      <c r="C174" s="2">
        <v>40819</v>
      </c>
      <c r="D174">
        <v>16</v>
      </c>
    </row>
    <row r="175" spans="1:4" x14ac:dyDescent="0.25">
      <c r="A175" t="s">
        <v>20</v>
      </c>
      <c r="B175" t="s">
        <v>14</v>
      </c>
      <c r="C175" s="2">
        <v>40841</v>
      </c>
      <c r="D175">
        <v>18</v>
      </c>
    </row>
    <row r="176" spans="1:4" x14ac:dyDescent="0.25">
      <c r="A176" t="s">
        <v>20</v>
      </c>
      <c r="B176" t="s">
        <v>15</v>
      </c>
      <c r="C176" s="2">
        <v>40819</v>
      </c>
      <c r="D176">
        <v>25</v>
      </c>
    </row>
    <row r="177" spans="1:4" x14ac:dyDescent="0.25">
      <c r="A177" t="s">
        <v>20</v>
      </c>
      <c r="B177" t="s">
        <v>16</v>
      </c>
      <c r="C177" s="2">
        <v>40841</v>
      </c>
      <c r="D177">
        <v>5</v>
      </c>
    </row>
    <row r="178" spans="1:4" x14ac:dyDescent="0.25">
      <c r="A178" t="s">
        <v>20</v>
      </c>
      <c r="B178" t="s">
        <v>1</v>
      </c>
      <c r="C178" s="2">
        <v>40845</v>
      </c>
      <c r="D178">
        <v>6</v>
      </c>
    </row>
    <row r="179" spans="1:4" x14ac:dyDescent="0.25">
      <c r="A179" t="s">
        <v>20</v>
      </c>
      <c r="B179" t="s">
        <v>2</v>
      </c>
      <c r="C179" s="2">
        <v>40841</v>
      </c>
      <c r="D179">
        <v>12</v>
      </c>
    </row>
    <row r="180" spans="1:4" x14ac:dyDescent="0.25">
      <c r="A180" t="s">
        <v>20</v>
      </c>
      <c r="B180" t="s">
        <v>17</v>
      </c>
      <c r="C180" s="2">
        <v>40823</v>
      </c>
      <c r="D180">
        <v>11</v>
      </c>
    </row>
    <row r="181" spans="1:4" x14ac:dyDescent="0.25">
      <c r="A181" t="s">
        <v>20</v>
      </c>
      <c r="B181" t="s">
        <v>18</v>
      </c>
      <c r="C181" s="2">
        <v>40844</v>
      </c>
      <c r="D181">
        <v>25</v>
      </c>
    </row>
    <row r="182" spans="1:4" x14ac:dyDescent="0.25">
      <c r="A182" t="s">
        <v>20</v>
      </c>
      <c r="B182" t="s">
        <v>8</v>
      </c>
      <c r="C182" s="2">
        <v>40867</v>
      </c>
      <c r="D182">
        <v>19</v>
      </c>
    </row>
    <row r="183" spans="1:4" x14ac:dyDescent="0.25">
      <c r="A183" t="s">
        <v>20</v>
      </c>
      <c r="B183" t="s">
        <v>9</v>
      </c>
      <c r="C183" s="2">
        <v>40860</v>
      </c>
      <c r="D183">
        <v>15</v>
      </c>
    </row>
    <row r="184" spans="1:4" x14ac:dyDescent="0.25">
      <c r="A184" t="s">
        <v>20</v>
      </c>
      <c r="B184" t="s">
        <v>3</v>
      </c>
      <c r="C184" s="2">
        <v>40871</v>
      </c>
      <c r="D184">
        <v>5</v>
      </c>
    </row>
    <row r="185" spans="1:4" x14ac:dyDescent="0.25">
      <c r="A185" t="s">
        <v>20</v>
      </c>
      <c r="B185" t="s">
        <v>4</v>
      </c>
      <c r="C185" s="2">
        <v>40859</v>
      </c>
      <c r="D185">
        <v>23</v>
      </c>
    </row>
    <row r="186" spans="1:4" x14ac:dyDescent="0.25">
      <c r="A186" t="s">
        <v>20</v>
      </c>
      <c r="B186" t="s">
        <v>10</v>
      </c>
      <c r="C186" s="2">
        <v>40859</v>
      </c>
      <c r="D186">
        <v>25</v>
      </c>
    </row>
    <row r="187" spans="1:4" x14ac:dyDescent="0.25">
      <c r="A187" t="s">
        <v>20</v>
      </c>
      <c r="B187" t="s">
        <v>12</v>
      </c>
      <c r="C187" s="2">
        <v>40873</v>
      </c>
      <c r="D187">
        <v>19</v>
      </c>
    </row>
    <row r="188" spans="1:4" x14ac:dyDescent="0.25">
      <c r="A188" t="s">
        <v>20</v>
      </c>
      <c r="B188" t="s">
        <v>11</v>
      </c>
      <c r="C188" s="2">
        <v>40876</v>
      </c>
      <c r="D188">
        <v>13</v>
      </c>
    </row>
    <row r="189" spans="1:4" x14ac:dyDescent="0.25">
      <c r="A189" t="s">
        <v>20</v>
      </c>
      <c r="B189" t="s">
        <v>5</v>
      </c>
      <c r="C189" s="2">
        <v>40857</v>
      </c>
      <c r="D189">
        <v>2</v>
      </c>
    </row>
    <row r="190" spans="1:4" x14ac:dyDescent="0.25">
      <c r="A190" t="s">
        <v>20</v>
      </c>
      <c r="B190" t="s">
        <v>6</v>
      </c>
      <c r="C190" s="2">
        <v>40872</v>
      </c>
      <c r="D190">
        <v>5</v>
      </c>
    </row>
    <row r="191" spans="1:4" x14ac:dyDescent="0.25">
      <c r="A191" t="s">
        <v>20</v>
      </c>
      <c r="B191" t="s">
        <v>7</v>
      </c>
      <c r="C191" s="2">
        <v>40850</v>
      </c>
      <c r="D191">
        <v>22</v>
      </c>
    </row>
    <row r="192" spans="1:4" x14ac:dyDescent="0.25">
      <c r="A192" t="s">
        <v>20</v>
      </c>
      <c r="B192" t="s">
        <v>13</v>
      </c>
      <c r="C192" s="2">
        <v>40854</v>
      </c>
      <c r="D192">
        <v>24</v>
      </c>
    </row>
    <row r="193" spans="1:4" x14ac:dyDescent="0.25">
      <c r="A193" t="s">
        <v>20</v>
      </c>
      <c r="B193" t="s">
        <v>14</v>
      </c>
      <c r="C193" s="2">
        <v>40848</v>
      </c>
      <c r="D193">
        <v>15</v>
      </c>
    </row>
    <row r="194" spans="1:4" x14ac:dyDescent="0.25">
      <c r="A194" t="s">
        <v>20</v>
      </c>
      <c r="B194" t="s">
        <v>15</v>
      </c>
      <c r="C194" s="2">
        <v>40867</v>
      </c>
      <c r="D194">
        <v>12</v>
      </c>
    </row>
    <row r="195" spans="1:4" x14ac:dyDescent="0.25">
      <c r="A195" t="s">
        <v>20</v>
      </c>
      <c r="B195" t="s">
        <v>16</v>
      </c>
      <c r="C195" s="2">
        <v>40849</v>
      </c>
      <c r="D195">
        <v>24</v>
      </c>
    </row>
    <row r="196" spans="1:4" x14ac:dyDescent="0.25">
      <c r="A196" t="s">
        <v>20</v>
      </c>
      <c r="B196" t="s">
        <v>1</v>
      </c>
      <c r="C196" s="2">
        <v>40855</v>
      </c>
      <c r="D196">
        <v>15</v>
      </c>
    </row>
    <row r="197" spans="1:4" x14ac:dyDescent="0.25">
      <c r="A197" t="s">
        <v>20</v>
      </c>
      <c r="B197" t="s">
        <v>2</v>
      </c>
      <c r="C197" s="2">
        <v>40875</v>
      </c>
      <c r="D197">
        <v>22</v>
      </c>
    </row>
    <row r="198" spans="1:4" x14ac:dyDescent="0.25">
      <c r="A198" t="s">
        <v>20</v>
      </c>
      <c r="B198" t="s">
        <v>17</v>
      </c>
      <c r="C198" s="2">
        <v>40864</v>
      </c>
      <c r="D198">
        <v>9</v>
      </c>
    </row>
    <row r="199" spans="1:4" x14ac:dyDescent="0.25">
      <c r="A199" t="s">
        <v>20</v>
      </c>
      <c r="B199" t="s">
        <v>18</v>
      </c>
      <c r="C199" s="2">
        <v>40855</v>
      </c>
      <c r="D199">
        <v>0</v>
      </c>
    </row>
    <row r="200" spans="1:4" x14ac:dyDescent="0.25">
      <c r="A200" t="s">
        <v>20</v>
      </c>
      <c r="B200" t="s">
        <v>8</v>
      </c>
      <c r="C200" s="2">
        <v>40888</v>
      </c>
      <c r="D200">
        <v>24</v>
      </c>
    </row>
    <row r="201" spans="1:4" x14ac:dyDescent="0.25">
      <c r="A201" t="s">
        <v>20</v>
      </c>
      <c r="B201" t="s">
        <v>9</v>
      </c>
      <c r="C201" s="2">
        <v>40882</v>
      </c>
      <c r="D201">
        <v>21</v>
      </c>
    </row>
    <row r="202" spans="1:4" x14ac:dyDescent="0.25">
      <c r="A202" t="s">
        <v>20</v>
      </c>
      <c r="B202" t="s">
        <v>3</v>
      </c>
      <c r="C202" s="2">
        <v>40906</v>
      </c>
      <c r="D202">
        <v>21</v>
      </c>
    </row>
    <row r="203" spans="1:4" x14ac:dyDescent="0.25">
      <c r="A203" t="s">
        <v>20</v>
      </c>
      <c r="B203" t="s">
        <v>4</v>
      </c>
      <c r="C203" s="2">
        <v>40886</v>
      </c>
      <c r="D203">
        <v>18</v>
      </c>
    </row>
    <row r="204" spans="1:4" x14ac:dyDescent="0.25">
      <c r="A204" t="s">
        <v>20</v>
      </c>
      <c r="B204" t="s">
        <v>10</v>
      </c>
      <c r="C204" s="2">
        <v>40883</v>
      </c>
      <c r="D204">
        <v>1</v>
      </c>
    </row>
    <row r="205" spans="1:4" x14ac:dyDescent="0.25">
      <c r="A205" t="s">
        <v>20</v>
      </c>
      <c r="B205" t="s">
        <v>12</v>
      </c>
      <c r="C205" s="2">
        <v>40907</v>
      </c>
      <c r="D205">
        <v>23</v>
      </c>
    </row>
    <row r="206" spans="1:4" x14ac:dyDescent="0.25">
      <c r="A206" t="s">
        <v>20</v>
      </c>
      <c r="B206" t="s">
        <v>11</v>
      </c>
      <c r="C206" s="2">
        <v>40889</v>
      </c>
      <c r="D206">
        <v>1</v>
      </c>
    </row>
    <row r="207" spans="1:4" x14ac:dyDescent="0.25">
      <c r="A207" t="s">
        <v>20</v>
      </c>
      <c r="B207" t="s">
        <v>5</v>
      </c>
      <c r="C207" s="2">
        <v>40890</v>
      </c>
      <c r="D207">
        <v>21</v>
      </c>
    </row>
    <row r="208" spans="1:4" x14ac:dyDescent="0.25">
      <c r="A208" t="s">
        <v>20</v>
      </c>
      <c r="B208" t="s">
        <v>6</v>
      </c>
      <c r="C208" s="2">
        <v>40880</v>
      </c>
      <c r="D208">
        <v>15</v>
      </c>
    </row>
    <row r="209" spans="1:4" x14ac:dyDescent="0.25">
      <c r="A209" t="s">
        <v>20</v>
      </c>
      <c r="B209" t="s">
        <v>7</v>
      </c>
      <c r="C209" s="2">
        <v>40907</v>
      </c>
      <c r="D209">
        <v>8</v>
      </c>
    </row>
    <row r="210" spans="1:4" x14ac:dyDescent="0.25">
      <c r="A210" t="s">
        <v>20</v>
      </c>
      <c r="B210" t="s">
        <v>13</v>
      </c>
      <c r="C210" s="2">
        <v>40905</v>
      </c>
      <c r="D210">
        <v>6</v>
      </c>
    </row>
    <row r="211" spans="1:4" x14ac:dyDescent="0.25">
      <c r="A211" t="s">
        <v>20</v>
      </c>
      <c r="B211" t="s">
        <v>14</v>
      </c>
      <c r="C211" s="2">
        <v>40906</v>
      </c>
      <c r="D211">
        <v>7</v>
      </c>
    </row>
    <row r="212" spans="1:4" x14ac:dyDescent="0.25">
      <c r="A212" t="s">
        <v>20</v>
      </c>
      <c r="B212" t="s">
        <v>15</v>
      </c>
      <c r="C212" s="2">
        <v>40902</v>
      </c>
      <c r="D212">
        <v>10</v>
      </c>
    </row>
    <row r="213" spans="1:4" x14ac:dyDescent="0.25">
      <c r="A213" t="s">
        <v>20</v>
      </c>
      <c r="B213" t="s">
        <v>16</v>
      </c>
      <c r="C213" s="2">
        <v>40887</v>
      </c>
      <c r="D213">
        <v>21</v>
      </c>
    </row>
    <row r="214" spans="1:4" x14ac:dyDescent="0.25">
      <c r="A214" t="s">
        <v>20</v>
      </c>
      <c r="B214" t="s">
        <v>1</v>
      </c>
      <c r="C214" s="2">
        <v>40902</v>
      </c>
      <c r="D214">
        <v>17</v>
      </c>
    </row>
    <row r="215" spans="1:4" x14ac:dyDescent="0.25">
      <c r="A215" t="s">
        <v>20</v>
      </c>
      <c r="B215" t="s">
        <v>2</v>
      </c>
      <c r="C215" s="2">
        <v>40885</v>
      </c>
      <c r="D215">
        <v>8</v>
      </c>
    </row>
    <row r="216" spans="1:4" x14ac:dyDescent="0.25">
      <c r="A216" t="s">
        <v>20</v>
      </c>
      <c r="B216" t="s">
        <v>17</v>
      </c>
      <c r="C216" s="2">
        <v>40882</v>
      </c>
      <c r="D216">
        <v>1</v>
      </c>
    </row>
    <row r="217" spans="1:4" x14ac:dyDescent="0.25">
      <c r="A217" t="s">
        <v>20</v>
      </c>
      <c r="B217" t="s">
        <v>18</v>
      </c>
      <c r="C217" s="2">
        <v>40901</v>
      </c>
      <c r="D217">
        <v>11</v>
      </c>
    </row>
    <row r="218" spans="1:4" x14ac:dyDescent="0.25">
      <c r="A218" t="s">
        <v>21</v>
      </c>
      <c r="B218" t="s">
        <v>8</v>
      </c>
      <c r="C218" s="2">
        <v>40566</v>
      </c>
      <c r="D218">
        <v>11</v>
      </c>
    </row>
    <row r="219" spans="1:4" x14ac:dyDescent="0.25">
      <c r="A219" t="s">
        <v>21</v>
      </c>
      <c r="B219" t="s">
        <v>9</v>
      </c>
      <c r="C219" s="2">
        <v>40563</v>
      </c>
      <c r="D219">
        <v>14</v>
      </c>
    </row>
    <row r="220" spans="1:4" x14ac:dyDescent="0.25">
      <c r="A220" t="s">
        <v>21</v>
      </c>
      <c r="B220" t="s">
        <v>3</v>
      </c>
      <c r="C220" s="2">
        <v>40561</v>
      </c>
      <c r="D220">
        <v>2</v>
      </c>
    </row>
    <row r="221" spans="1:4" x14ac:dyDescent="0.25">
      <c r="A221" t="s">
        <v>21</v>
      </c>
      <c r="B221" t="s">
        <v>4</v>
      </c>
      <c r="C221" s="2">
        <v>40549</v>
      </c>
      <c r="D221">
        <v>11</v>
      </c>
    </row>
    <row r="222" spans="1:4" x14ac:dyDescent="0.25">
      <c r="A222" t="s">
        <v>21</v>
      </c>
      <c r="B222" t="s">
        <v>10</v>
      </c>
      <c r="C222" s="2">
        <v>40555</v>
      </c>
      <c r="D222">
        <v>15</v>
      </c>
    </row>
    <row r="223" spans="1:4" x14ac:dyDescent="0.25">
      <c r="A223" t="s">
        <v>21</v>
      </c>
      <c r="B223" t="s">
        <v>12</v>
      </c>
      <c r="C223" s="2">
        <v>40547</v>
      </c>
      <c r="D223">
        <v>3</v>
      </c>
    </row>
    <row r="224" spans="1:4" x14ac:dyDescent="0.25">
      <c r="A224" t="s">
        <v>21</v>
      </c>
      <c r="B224" t="s">
        <v>11</v>
      </c>
      <c r="C224" s="2">
        <v>40547</v>
      </c>
      <c r="D224">
        <v>25</v>
      </c>
    </row>
    <row r="225" spans="1:4" x14ac:dyDescent="0.25">
      <c r="A225" t="s">
        <v>21</v>
      </c>
      <c r="B225" t="s">
        <v>5</v>
      </c>
      <c r="C225" s="2">
        <v>40550</v>
      </c>
      <c r="D225">
        <v>19</v>
      </c>
    </row>
    <row r="226" spans="1:4" x14ac:dyDescent="0.25">
      <c r="A226" t="s">
        <v>21</v>
      </c>
      <c r="B226" t="s">
        <v>6</v>
      </c>
      <c r="C226" s="2">
        <v>40552</v>
      </c>
      <c r="D226">
        <v>9</v>
      </c>
    </row>
    <row r="227" spans="1:4" x14ac:dyDescent="0.25">
      <c r="A227" t="s">
        <v>21</v>
      </c>
      <c r="B227" t="s">
        <v>7</v>
      </c>
      <c r="C227" s="2">
        <v>40548</v>
      </c>
      <c r="D227">
        <v>25</v>
      </c>
    </row>
    <row r="228" spans="1:4" x14ac:dyDescent="0.25">
      <c r="A228" t="s">
        <v>21</v>
      </c>
      <c r="B228" t="s">
        <v>13</v>
      </c>
      <c r="C228" s="2">
        <v>40560</v>
      </c>
      <c r="D228">
        <v>15</v>
      </c>
    </row>
    <row r="229" spans="1:4" x14ac:dyDescent="0.25">
      <c r="A229" t="s">
        <v>21</v>
      </c>
      <c r="B229" t="s">
        <v>14</v>
      </c>
      <c r="C229" s="2">
        <v>40546</v>
      </c>
      <c r="D229">
        <v>1</v>
      </c>
    </row>
    <row r="230" spans="1:4" x14ac:dyDescent="0.25">
      <c r="A230" t="s">
        <v>21</v>
      </c>
      <c r="B230" t="s">
        <v>15</v>
      </c>
      <c r="C230" s="2">
        <v>40544</v>
      </c>
      <c r="D230">
        <v>13</v>
      </c>
    </row>
    <row r="231" spans="1:4" x14ac:dyDescent="0.25">
      <c r="A231" t="s">
        <v>21</v>
      </c>
      <c r="B231" t="s">
        <v>16</v>
      </c>
      <c r="C231" s="2">
        <v>40568</v>
      </c>
      <c r="D231">
        <v>9</v>
      </c>
    </row>
    <row r="232" spans="1:4" x14ac:dyDescent="0.25">
      <c r="A232" t="s">
        <v>21</v>
      </c>
      <c r="B232" t="s">
        <v>1</v>
      </c>
      <c r="C232" s="2">
        <v>40548</v>
      </c>
      <c r="D232">
        <v>22</v>
      </c>
    </row>
    <row r="233" spans="1:4" x14ac:dyDescent="0.25">
      <c r="A233" t="s">
        <v>21</v>
      </c>
      <c r="B233" t="s">
        <v>2</v>
      </c>
      <c r="C233" s="2">
        <v>40570</v>
      </c>
      <c r="D233">
        <v>15</v>
      </c>
    </row>
    <row r="234" spans="1:4" x14ac:dyDescent="0.25">
      <c r="A234" t="s">
        <v>21</v>
      </c>
      <c r="B234" t="s">
        <v>17</v>
      </c>
      <c r="C234" s="2">
        <v>40570</v>
      </c>
      <c r="D234">
        <v>8</v>
      </c>
    </row>
    <row r="235" spans="1:4" x14ac:dyDescent="0.25">
      <c r="A235" t="s">
        <v>21</v>
      </c>
      <c r="B235" t="s">
        <v>18</v>
      </c>
      <c r="C235" s="2">
        <v>40565</v>
      </c>
      <c r="D235">
        <v>22</v>
      </c>
    </row>
    <row r="236" spans="1:4" x14ac:dyDescent="0.25">
      <c r="A236" t="s">
        <v>21</v>
      </c>
      <c r="B236" t="s">
        <v>8</v>
      </c>
      <c r="C236" s="2">
        <v>40599</v>
      </c>
      <c r="D236">
        <v>5</v>
      </c>
    </row>
    <row r="237" spans="1:4" x14ac:dyDescent="0.25">
      <c r="A237" t="s">
        <v>21</v>
      </c>
      <c r="B237" t="s">
        <v>9</v>
      </c>
      <c r="C237" s="2">
        <v>40590</v>
      </c>
      <c r="D237">
        <v>7</v>
      </c>
    </row>
    <row r="238" spans="1:4" x14ac:dyDescent="0.25">
      <c r="A238" t="s">
        <v>21</v>
      </c>
      <c r="B238" t="s">
        <v>3</v>
      </c>
      <c r="C238" s="2">
        <v>40586</v>
      </c>
      <c r="D238">
        <v>2</v>
      </c>
    </row>
    <row r="239" spans="1:4" x14ac:dyDescent="0.25">
      <c r="A239" t="s">
        <v>21</v>
      </c>
      <c r="B239" t="s">
        <v>4</v>
      </c>
      <c r="C239" s="2">
        <v>40589</v>
      </c>
      <c r="D239">
        <v>15</v>
      </c>
    </row>
    <row r="240" spans="1:4" x14ac:dyDescent="0.25">
      <c r="A240" t="s">
        <v>21</v>
      </c>
      <c r="B240" t="s">
        <v>10</v>
      </c>
      <c r="C240" s="2">
        <v>40588</v>
      </c>
      <c r="D240">
        <v>17</v>
      </c>
    </row>
    <row r="241" spans="1:4" x14ac:dyDescent="0.25">
      <c r="A241" t="s">
        <v>21</v>
      </c>
      <c r="B241" t="s">
        <v>12</v>
      </c>
      <c r="C241" s="2">
        <v>40602</v>
      </c>
      <c r="D241">
        <v>1</v>
      </c>
    </row>
    <row r="242" spans="1:4" x14ac:dyDescent="0.25">
      <c r="A242" t="s">
        <v>21</v>
      </c>
      <c r="B242" t="s">
        <v>11</v>
      </c>
      <c r="C242" s="2">
        <v>40599</v>
      </c>
      <c r="D242">
        <v>25</v>
      </c>
    </row>
    <row r="243" spans="1:4" x14ac:dyDescent="0.25">
      <c r="A243" t="s">
        <v>21</v>
      </c>
      <c r="B243" t="s">
        <v>5</v>
      </c>
      <c r="C243" s="2">
        <v>40588</v>
      </c>
      <c r="D243">
        <v>13</v>
      </c>
    </row>
    <row r="244" spans="1:4" x14ac:dyDescent="0.25">
      <c r="A244" t="s">
        <v>21</v>
      </c>
      <c r="B244" t="s">
        <v>6</v>
      </c>
      <c r="C244" s="2">
        <v>40591</v>
      </c>
      <c r="D244">
        <v>9</v>
      </c>
    </row>
    <row r="245" spans="1:4" x14ac:dyDescent="0.25">
      <c r="A245" t="s">
        <v>21</v>
      </c>
      <c r="B245" t="s">
        <v>7</v>
      </c>
      <c r="C245" s="2">
        <v>40579</v>
      </c>
      <c r="D245">
        <v>11</v>
      </c>
    </row>
    <row r="246" spans="1:4" x14ac:dyDescent="0.25">
      <c r="A246" t="s">
        <v>21</v>
      </c>
      <c r="B246" t="s">
        <v>13</v>
      </c>
      <c r="C246" s="2">
        <v>40583</v>
      </c>
      <c r="D246">
        <v>6</v>
      </c>
    </row>
    <row r="247" spans="1:4" x14ac:dyDescent="0.25">
      <c r="A247" t="s">
        <v>21</v>
      </c>
      <c r="B247" t="s">
        <v>14</v>
      </c>
      <c r="C247" s="2">
        <v>40601</v>
      </c>
      <c r="D247">
        <v>12</v>
      </c>
    </row>
    <row r="248" spans="1:4" x14ac:dyDescent="0.25">
      <c r="A248" t="s">
        <v>21</v>
      </c>
      <c r="B248" t="s">
        <v>15</v>
      </c>
      <c r="C248" s="2">
        <v>40580</v>
      </c>
      <c r="D248">
        <v>17</v>
      </c>
    </row>
    <row r="249" spans="1:4" x14ac:dyDescent="0.25">
      <c r="A249" t="s">
        <v>21</v>
      </c>
      <c r="B249" t="s">
        <v>16</v>
      </c>
      <c r="C249" s="2">
        <v>40584</v>
      </c>
      <c r="D249">
        <v>21</v>
      </c>
    </row>
    <row r="250" spans="1:4" x14ac:dyDescent="0.25">
      <c r="A250" t="s">
        <v>21</v>
      </c>
      <c r="B250" t="s">
        <v>1</v>
      </c>
      <c r="C250" s="2">
        <v>40579</v>
      </c>
      <c r="D250">
        <v>7</v>
      </c>
    </row>
    <row r="251" spans="1:4" x14ac:dyDescent="0.25">
      <c r="A251" t="s">
        <v>21</v>
      </c>
      <c r="B251" t="s">
        <v>2</v>
      </c>
      <c r="C251" s="2">
        <v>40600</v>
      </c>
      <c r="D251">
        <v>23</v>
      </c>
    </row>
    <row r="252" spans="1:4" x14ac:dyDescent="0.25">
      <c r="A252" t="s">
        <v>21</v>
      </c>
      <c r="B252" t="s">
        <v>17</v>
      </c>
      <c r="C252" s="2">
        <v>40589</v>
      </c>
      <c r="D252">
        <v>14</v>
      </c>
    </row>
    <row r="253" spans="1:4" x14ac:dyDescent="0.25">
      <c r="A253" t="s">
        <v>21</v>
      </c>
      <c r="B253" t="s">
        <v>18</v>
      </c>
      <c r="C253" s="2">
        <v>40575</v>
      </c>
      <c r="D253">
        <v>12</v>
      </c>
    </row>
    <row r="254" spans="1:4" x14ac:dyDescent="0.25">
      <c r="A254" t="s">
        <v>21</v>
      </c>
      <c r="B254" t="s">
        <v>8</v>
      </c>
      <c r="C254" s="2">
        <v>40630</v>
      </c>
      <c r="D254">
        <v>0</v>
      </c>
    </row>
    <row r="255" spans="1:4" x14ac:dyDescent="0.25">
      <c r="A255" t="s">
        <v>21</v>
      </c>
      <c r="B255" t="s">
        <v>9</v>
      </c>
      <c r="C255" s="2">
        <v>40613</v>
      </c>
      <c r="D255">
        <v>8</v>
      </c>
    </row>
    <row r="256" spans="1:4" x14ac:dyDescent="0.25">
      <c r="A256" t="s">
        <v>21</v>
      </c>
      <c r="B256" t="s">
        <v>3</v>
      </c>
      <c r="C256" s="2">
        <v>40620</v>
      </c>
      <c r="D256">
        <v>3</v>
      </c>
    </row>
    <row r="257" spans="1:4" x14ac:dyDescent="0.25">
      <c r="A257" t="s">
        <v>21</v>
      </c>
      <c r="B257" t="s">
        <v>4</v>
      </c>
      <c r="C257" s="2">
        <v>40613</v>
      </c>
      <c r="D257">
        <v>2</v>
      </c>
    </row>
    <row r="258" spans="1:4" x14ac:dyDescent="0.25">
      <c r="A258" t="s">
        <v>21</v>
      </c>
      <c r="B258" t="s">
        <v>10</v>
      </c>
      <c r="C258" s="2">
        <v>40614</v>
      </c>
      <c r="D258">
        <v>0</v>
      </c>
    </row>
    <row r="259" spans="1:4" x14ac:dyDescent="0.25">
      <c r="A259" t="s">
        <v>21</v>
      </c>
      <c r="B259" t="s">
        <v>12</v>
      </c>
      <c r="C259" s="2">
        <v>40620</v>
      </c>
      <c r="D259">
        <v>22</v>
      </c>
    </row>
    <row r="260" spans="1:4" x14ac:dyDescent="0.25">
      <c r="A260" t="s">
        <v>21</v>
      </c>
      <c r="B260" t="s">
        <v>11</v>
      </c>
      <c r="C260" s="2">
        <v>40617</v>
      </c>
      <c r="D260">
        <v>12</v>
      </c>
    </row>
    <row r="261" spans="1:4" x14ac:dyDescent="0.25">
      <c r="A261" t="s">
        <v>21</v>
      </c>
      <c r="B261" t="s">
        <v>5</v>
      </c>
      <c r="C261" s="2">
        <v>40628</v>
      </c>
      <c r="D261">
        <v>21</v>
      </c>
    </row>
    <row r="262" spans="1:4" x14ac:dyDescent="0.25">
      <c r="A262" t="s">
        <v>21</v>
      </c>
      <c r="B262" t="s">
        <v>6</v>
      </c>
      <c r="C262" s="2">
        <v>40612</v>
      </c>
      <c r="D262">
        <v>4</v>
      </c>
    </row>
    <row r="263" spans="1:4" x14ac:dyDescent="0.25">
      <c r="A263" t="s">
        <v>21</v>
      </c>
      <c r="B263" t="s">
        <v>7</v>
      </c>
      <c r="C263" s="2">
        <v>40629</v>
      </c>
      <c r="D263">
        <v>7</v>
      </c>
    </row>
    <row r="264" spans="1:4" x14ac:dyDescent="0.25">
      <c r="A264" t="s">
        <v>21</v>
      </c>
      <c r="B264" t="s">
        <v>13</v>
      </c>
      <c r="C264" s="2">
        <v>40616</v>
      </c>
      <c r="D264">
        <v>14</v>
      </c>
    </row>
    <row r="265" spans="1:4" x14ac:dyDescent="0.25">
      <c r="A265" t="s">
        <v>21</v>
      </c>
      <c r="B265" t="s">
        <v>14</v>
      </c>
      <c r="C265" s="2">
        <v>40607</v>
      </c>
      <c r="D265">
        <v>20</v>
      </c>
    </row>
    <row r="266" spans="1:4" x14ac:dyDescent="0.25">
      <c r="A266" t="s">
        <v>21</v>
      </c>
      <c r="B266" t="s">
        <v>15</v>
      </c>
      <c r="C266" s="2">
        <v>40631</v>
      </c>
      <c r="D266">
        <v>11</v>
      </c>
    </row>
    <row r="267" spans="1:4" x14ac:dyDescent="0.25">
      <c r="A267" t="s">
        <v>21</v>
      </c>
      <c r="B267" t="s">
        <v>16</v>
      </c>
      <c r="C267" s="2">
        <v>40614</v>
      </c>
      <c r="D267">
        <v>3</v>
      </c>
    </row>
    <row r="268" spans="1:4" x14ac:dyDescent="0.25">
      <c r="A268" t="s">
        <v>21</v>
      </c>
      <c r="B268" t="s">
        <v>1</v>
      </c>
      <c r="C268" s="2">
        <v>40632</v>
      </c>
      <c r="D268">
        <v>19</v>
      </c>
    </row>
    <row r="269" spans="1:4" x14ac:dyDescent="0.25">
      <c r="A269" t="s">
        <v>21</v>
      </c>
      <c r="B269" t="s">
        <v>2</v>
      </c>
      <c r="C269" s="2">
        <v>40631</v>
      </c>
      <c r="D269">
        <v>12</v>
      </c>
    </row>
    <row r="270" spans="1:4" x14ac:dyDescent="0.25">
      <c r="A270" t="s">
        <v>21</v>
      </c>
      <c r="B270" t="s">
        <v>17</v>
      </c>
      <c r="C270" s="2">
        <v>40628</v>
      </c>
      <c r="D270">
        <v>18</v>
      </c>
    </row>
    <row r="271" spans="1:4" x14ac:dyDescent="0.25">
      <c r="A271" t="s">
        <v>21</v>
      </c>
      <c r="B271" t="s">
        <v>18</v>
      </c>
      <c r="C271" s="2">
        <v>40619</v>
      </c>
      <c r="D271">
        <v>25</v>
      </c>
    </row>
    <row r="272" spans="1:4" x14ac:dyDescent="0.25">
      <c r="A272" t="s">
        <v>21</v>
      </c>
      <c r="B272" t="s">
        <v>8</v>
      </c>
      <c r="C272" s="2">
        <v>40638</v>
      </c>
      <c r="D272">
        <v>3</v>
      </c>
    </row>
    <row r="273" spans="1:4" x14ac:dyDescent="0.25">
      <c r="A273" t="s">
        <v>21</v>
      </c>
      <c r="B273" t="s">
        <v>9</v>
      </c>
      <c r="C273" s="2">
        <v>40638</v>
      </c>
      <c r="D273">
        <v>14</v>
      </c>
    </row>
    <row r="274" spans="1:4" x14ac:dyDescent="0.25">
      <c r="A274" t="s">
        <v>21</v>
      </c>
      <c r="B274" t="s">
        <v>3</v>
      </c>
      <c r="C274" s="2">
        <v>40636</v>
      </c>
      <c r="D274">
        <v>11</v>
      </c>
    </row>
    <row r="275" spans="1:4" x14ac:dyDescent="0.25">
      <c r="A275" t="s">
        <v>21</v>
      </c>
      <c r="B275" t="s">
        <v>4</v>
      </c>
      <c r="C275" s="2">
        <v>40654</v>
      </c>
      <c r="D275">
        <v>22</v>
      </c>
    </row>
    <row r="276" spans="1:4" x14ac:dyDescent="0.25">
      <c r="A276" t="s">
        <v>21</v>
      </c>
      <c r="B276" t="s">
        <v>10</v>
      </c>
      <c r="C276" s="2">
        <v>40634</v>
      </c>
      <c r="D276">
        <v>16</v>
      </c>
    </row>
    <row r="277" spans="1:4" x14ac:dyDescent="0.25">
      <c r="A277" t="s">
        <v>21</v>
      </c>
      <c r="B277" t="s">
        <v>12</v>
      </c>
      <c r="C277" s="2">
        <v>40646</v>
      </c>
      <c r="D277">
        <v>13</v>
      </c>
    </row>
    <row r="278" spans="1:4" x14ac:dyDescent="0.25">
      <c r="A278" t="s">
        <v>21</v>
      </c>
      <c r="B278" t="s">
        <v>11</v>
      </c>
      <c r="C278" s="2">
        <v>40656</v>
      </c>
      <c r="D278">
        <v>1</v>
      </c>
    </row>
    <row r="279" spans="1:4" x14ac:dyDescent="0.25">
      <c r="A279" t="s">
        <v>21</v>
      </c>
      <c r="B279" t="s">
        <v>5</v>
      </c>
      <c r="C279" s="2">
        <v>40650</v>
      </c>
      <c r="D279">
        <v>16</v>
      </c>
    </row>
    <row r="280" spans="1:4" x14ac:dyDescent="0.25">
      <c r="A280" t="s">
        <v>21</v>
      </c>
      <c r="B280" t="s">
        <v>6</v>
      </c>
      <c r="C280" s="2">
        <v>40646</v>
      </c>
      <c r="D280">
        <v>16</v>
      </c>
    </row>
    <row r="281" spans="1:4" x14ac:dyDescent="0.25">
      <c r="A281" t="s">
        <v>21</v>
      </c>
      <c r="B281" t="s">
        <v>7</v>
      </c>
      <c r="C281" s="2">
        <v>40647</v>
      </c>
      <c r="D281">
        <v>25</v>
      </c>
    </row>
    <row r="282" spans="1:4" x14ac:dyDescent="0.25">
      <c r="A282" t="s">
        <v>21</v>
      </c>
      <c r="B282" t="s">
        <v>13</v>
      </c>
      <c r="C282" s="2">
        <v>40657</v>
      </c>
      <c r="D282">
        <v>17</v>
      </c>
    </row>
    <row r="283" spans="1:4" x14ac:dyDescent="0.25">
      <c r="A283" t="s">
        <v>21</v>
      </c>
      <c r="B283" t="s">
        <v>14</v>
      </c>
      <c r="C283" s="2">
        <v>40644</v>
      </c>
      <c r="D283">
        <v>0</v>
      </c>
    </row>
    <row r="284" spans="1:4" x14ac:dyDescent="0.25">
      <c r="A284" t="s">
        <v>21</v>
      </c>
      <c r="B284" t="s">
        <v>15</v>
      </c>
      <c r="C284" s="2">
        <v>40661</v>
      </c>
      <c r="D284">
        <v>20</v>
      </c>
    </row>
    <row r="285" spans="1:4" x14ac:dyDescent="0.25">
      <c r="A285" t="s">
        <v>21</v>
      </c>
      <c r="B285" t="s">
        <v>16</v>
      </c>
      <c r="C285" s="2">
        <v>40654</v>
      </c>
      <c r="D285">
        <v>20</v>
      </c>
    </row>
    <row r="286" spans="1:4" x14ac:dyDescent="0.25">
      <c r="A286" t="s">
        <v>21</v>
      </c>
      <c r="B286" t="s">
        <v>1</v>
      </c>
      <c r="C286" s="2">
        <v>40655</v>
      </c>
      <c r="D286">
        <v>8</v>
      </c>
    </row>
    <row r="287" spans="1:4" x14ac:dyDescent="0.25">
      <c r="A287" t="s">
        <v>21</v>
      </c>
      <c r="B287" t="s">
        <v>2</v>
      </c>
      <c r="C287" s="2">
        <v>40643</v>
      </c>
      <c r="D287">
        <v>2</v>
      </c>
    </row>
    <row r="288" spans="1:4" x14ac:dyDescent="0.25">
      <c r="A288" t="s">
        <v>21</v>
      </c>
      <c r="B288" t="s">
        <v>17</v>
      </c>
      <c r="C288" s="2">
        <v>40658</v>
      </c>
      <c r="D288">
        <v>11</v>
      </c>
    </row>
    <row r="289" spans="1:4" x14ac:dyDescent="0.25">
      <c r="A289" t="s">
        <v>21</v>
      </c>
      <c r="B289" t="s">
        <v>18</v>
      </c>
      <c r="C289" s="2">
        <v>40660</v>
      </c>
      <c r="D289">
        <v>12</v>
      </c>
    </row>
    <row r="290" spans="1:4" x14ac:dyDescent="0.25">
      <c r="A290" t="s">
        <v>21</v>
      </c>
      <c r="B290" t="s">
        <v>8</v>
      </c>
      <c r="C290" s="2">
        <v>40672</v>
      </c>
      <c r="D290">
        <v>18</v>
      </c>
    </row>
    <row r="291" spans="1:4" x14ac:dyDescent="0.25">
      <c r="A291" t="s">
        <v>21</v>
      </c>
      <c r="B291" t="s">
        <v>9</v>
      </c>
      <c r="C291" s="2">
        <v>40674</v>
      </c>
      <c r="D291">
        <v>0</v>
      </c>
    </row>
    <row r="292" spans="1:4" x14ac:dyDescent="0.25">
      <c r="A292" t="s">
        <v>21</v>
      </c>
      <c r="B292" t="s">
        <v>3</v>
      </c>
      <c r="C292" s="2">
        <v>40672</v>
      </c>
      <c r="D292">
        <v>19</v>
      </c>
    </row>
    <row r="293" spans="1:4" x14ac:dyDescent="0.25">
      <c r="A293" t="s">
        <v>21</v>
      </c>
      <c r="B293" t="s">
        <v>4</v>
      </c>
      <c r="C293" s="2">
        <v>40670</v>
      </c>
      <c r="D293">
        <v>22</v>
      </c>
    </row>
    <row r="294" spans="1:4" x14ac:dyDescent="0.25">
      <c r="A294" t="s">
        <v>21</v>
      </c>
      <c r="B294" t="s">
        <v>10</v>
      </c>
      <c r="C294" s="2">
        <v>40679</v>
      </c>
      <c r="D294">
        <v>2</v>
      </c>
    </row>
    <row r="295" spans="1:4" x14ac:dyDescent="0.25">
      <c r="A295" t="s">
        <v>21</v>
      </c>
      <c r="B295" t="s">
        <v>12</v>
      </c>
      <c r="C295" s="2">
        <v>40665</v>
      </c>
      <c r="D295">
        <v>0</v>
      </c>
    </row>
    <row r="296" spans="1:4" x14ac:dyDescent="0.25">
      <c r="A296" t="s">
        <v>21</v>
      </c>
      <c r="B296" t="s">
        <v>11</v>
      </c>
      <c r="C296" s="2">
        <v>40686</v>
      </c>
      <c r="D296">
        <v>21</v>
      </c>
    </row>
    <row r="297" spans="1:4" x14ac:dyDescent="0.25">
      <c r="A297" t="s">
        <v>21</v>
      </c>
      <c r="B297" t="s">
        <v>5</v>
      </c>
      <c r="C297" s="2">
        <v>40681</v>
      </c>
      <c r="D297">
        <v>10</v>
      </c>
    </row>
    <row r="298" spans="1:4" x14ac:dyDescent="0.25">
      <c r="A298" t="s">
        <v>21</v>
      </c>
      <c r="B298" t="s">
        <v>6</v>
      </c>
      <c r="C298" s="2">
        <v>40676</v>
      </c>
      <c r="D298">
        <v>2</v>
      </c>
    </row>
    <row r="299" spans="1:4" x14ac:dyDescent="0.25">
      <c r="A299" t="s">
        <v>21</v>
      </c>
      <c r="B299" t="s">
        <v>7</v>
      </c>
      <c r="C299" s="2">
        <v>40677</v>
      </c>
      <c r="D299">
        <v>11</v>
      </c>
    </row>
    <row r="300" spans="1:4" x14ac:dyDescent="0.25">
      <c r="A300" t="s">
        <v>21</v>
      </c>
      <c r="B300" t="s">
        <v>13</v>
      </c>
      <c r="C300" s="2">
        <v>40671</v>
      </c>
      <c r="D300">
        <v>21</v>
      </c>
    </row>
    <row r="301" spans="1:4" x14ac:dyDescent="0.25">
      <c r="A301" t="s">
        <v>21</v>
      </c>
      <c r="B301" t="s">
        <v>14</v>
      </c>
      <c r="C301" s="2">
        <v>40688</v>
      </c>
      <c r="D301">
        <v>24</v>
      </c>
    </row>
    <row r="302" spans="1:4" x14ac:dyDescent="0.25">
      <c r="A302" t="s">
        <v>21</v>
      </c>
      <c r="B302" t="s">
        <v>15</v>
      </c>
      <c r="C302" s="2">
        <v>40692</v>
      </c>
      <c r="D302">
        <v>0</v>
      </c>
    </row>
    <row r="303" spans="1:4" x14ac:dyDescent="0.25">
      <c r="A303" t="s">
        <v>21</v>
      </c>
      <c r="B303" t="s">
        <v>16</v>
      </c>
      <c r="C303" s="2">
        <v>40664</v>
      </c>
      <c r="D303">
        <v>13</v>
      </c>
    </row>
    <row r="304" spans="1:4" x14ac:dyDescent="0.25">
      <c r="A304" t="s">
        <v>21</v>
      </c>
      <c r="B304" t="s">
        <v>1</v>
      </c>
      <c r="C304" s="2">
        <v>40687</v>
      </c>
      <c r="D304">
        <v>18</v>
      </c>
    </row>
    <row r="305" spans="1:4" x14ac:dyDescent="0.25">
      <c r="A305" t="s">
        <v>21</v>
      </c>
      <c r="B305" t="s">
        <v>2</v>
      </c>
      <c r="C305" s="2">
        <v>40693</v>
      </c>
      <c r="D305">
        <v>15</v>
      </c>
    </row>
    <row r="306" spans="1:4" x14ac:dyDescent="0.25">
      <c r="A306" t="s">
        <v>21</v>
      </c>
      <c r="B306" t="s">
        <v>17</v>
      </c>
      <c r="C306" s="2">
        <v>40692</v>
      </c>
      <c r="D306">
        <v>12</v>
      </c>
    </row>
    <row r="307" spans="1:4" x14ac:dyDescent="0.25">
      <c r="A307" t="s">
        <v>21</v>
      </c>
      <c r="B307" t="s">
        <v>18</v>
      </c>
      <c r="C307" s="2">
        <v>40668</v>
      </c>
      <c r="D307">
        <v>3</v>
      </c>
    </row>
    <row r="308" spans="1:4" x14ac:dyDescent="0.25">
      <c r="A308" t="s">
        <v>21</v>
      </c>
      <c r="B308" t="s">
        <v>8</v>
      </c>
      <c r="C308" s="2">
        <v>40715</v>
      </c>
      <c r="D308">
        <v>20</v>
      </c>
    </row>
    <row r="309" spans="1:4" x14ac:dyDescent="0.25">
      <c r="A309" t="s">
        <v>21</v>
      </c>
      <c r="B309" t="s">
        <v>9</v>
      </c>
      <c r="C309" s="2">
        <v>40724</v>
      </c>
      <c r="D309">
        <v>10</v>
      </c>
    </row>
    <row r="310" spans="1:4" x14ac:dyDescent="0.25">
      <c r="A310" t="s">
        <v>21</v>
      </c>
      <c r="B310" t="s">
        <v>3</v>
      </c>
      <c r="C310" s="2">
        <v>40701</v>
      </c>
      <c r="D310">
        <v>22</v>
      </c>
    </row>
    <row r="311" spans="1:4" x14ac:dyDescent="0.25">
      <c r="A311" t="s">
        <v>21</v>
      </c>
      <c r="B311" t="s">
        <v>4</v>
      </c>
      <c r="C311" s="2">
        <v>40712</v>
      </c>
      <c r="D311">
        <v>4</v>
      </c>
    </row>
    <row r="312" spans="1:4" x14ac:dyDescent="0.25">
      <c r="A312" t="s">
        <v>21</v>
      </c>
      <c r="B312" t="s">
        <v>10</v>
      </c>
      <c r="C312" s="2">
        <v>40716</v>
      </c>
      <c r="D312">
        <v>15</v>
      </c>
    </row>
    <row r="313" spans="1:4" x14ac:dyDescent="0.25">
      <c r="A313" t="s">
        <v>21</v>
      </c>
      <c r="B313" t="s">
        <v>12</v>
      </c>
      <c r="C313" s="2">
        <v>40716</v>
      </c>
      <c r="D313">
        <v>4</v>
      </c>
    </row>
    <row r="314" spans="1:4" x14ac:dyDescent="0.25">
      <c r="A314" t="s">
        <v>21</v>
      </c>
      <c r="B314" t="s">
        <v>11</v>
      </c>
      <c r="C314" s="2">
        <v>40706</v>
      </c>
      <c r="D314">
        <v>12</v>
      </c>
    </row>
    <row r="315" spans="1:4" x14ac:dyDescent="0.25">
      <c r="A315" t="s">
        <v>21</v>
      </c>
      <c r="B315" t="s">
        <v>5</v>
      </c>
      <c r="C315" s="2">
        <v>40723</v>
      </c>
      <c r="D315">
        <v>4</v>
      </c>
    </row>
    <row r="316" spans="1:4" x14ac:dyDescent="0.25">
      <c r="A316" t="s">
        <v>21</v>
      </c>
      <c r="B316" t="s">
        <v>6</v>
      </c>
      <c r="C316" s="2">
        <v>40714</v>
      </c>
      <c r="D316">
        <v>19</v>
      </c>
    </row>
    <row r="317" spans="1:4" x14ac:dyDescent="0.25">
      <c r="A317" t="s">
        <v>21</v>
      </c>
      <c r="B317" t="s">
        <v>7</v>
      </c>
      <c r="C317" s="2">
        <v>40713</v>
      </c>
      <c r="D317">
        <v>5</v>
      </c>
    </row>
    <row r="318" spans="1:4" x14ac:dyDescent="0.25">
      <c r="A318" t="s">
        <v>21</v>
      </c>
      <c r="B318" t="s">
        <v>13</v>
      </c>
      <c r="C318" s="2">
        <v>40712</v>
      </c>
      <c r="D318">
        <v>13</v>
      </c>
    </row>
    <row r="319" spans="1:4" x14ac:dyDescent="0.25">
      <c r="A319" t="s">
        <v>21</v>
      </c>
      <c r="B319" t="s">
        <v>14</v>
      </c>
      <c r="C319" s="2">
        <v>40706</v>
      </c>
      <c r="D319">
        <v>24</v>
      </c>
    </row>
    <row r="320" spans="1:4" x14ac:dyDescent="0.25">
      <c r="A320" t="s">
        <v>21</v>
      </c>
      <c r="B320" t="s">
        <v>15</v>
      </c>
      <c r="C320" s="2">
        <v>40713</v>
      </c>
      <c r="D320">
        <v>22</v>
      </c>
    </row>
    <row r="321" spans="1:4" x14ac:dyDescent="0.25">
      <c r="A321" t="s">
        <v>21</v>
      </c>
      <c r="B321" t="s">
        <v>16</v>
      </c>
      <c r="C321" s="2">
        <v>40712</v>
      </c>
      <c r="D321">
        <v>23</v>
      </c>
    </row>
    <row r="322" spans="1:4" x14ac:dyDescent="0.25">
      <c r="A322" t="s">
        <v>21</v>
      </c>
      <c r="B322" t="s">
        <v>1</v>
      </c>
      <c r="C322" s="2">
        <v>40714</v>
      </c>
      <c r="D322">
        <v>14</v>
      </c>
    </row>
    <row r="323" spans="1:4" x14ac:dyDescent="0.25">
      <c r="A323" t="s">
        <v>21</v>
      </c>
      <c r="B323" t="s">
        <v>2</v>
      </c>
      <c r="C323" s="2">
        <v>40708</v>
      </c>
      <c r="D323">
        <v>15</v>
      </c>
    </row>
    <row r="324" spans="1:4" x14ac:dyDescent="0.25">
      <c r="A324" t="s">
        <v>21</v>
      </c>
      <c r="B324" t="s">
        <v>17</v>
      </c>
      <c r="C324" s="2">
        <v>40721</v>
      </c>
      <c r="D324">
        <v>16</v>
      </c>
    </row>
    <row r="325" spans="1:4" x14ac:dyDescent="0.25">
      <c r="A325" t="s">
        <v>21</v>
      </c>
      <c r="B325" t="s">
        <v>18</v>
      </c>
      <c r="C325" s="2">
        <v>40700</v>
      </c>
      <c r="D325">
        <v>16</v>
      </c>
    </row>
    <row r="326" spans="1:4" x14ac:dyDescent="0.25">
      <c r="A326" t="s">
        <v>21</v>
      </c>
      <c r="B326" t="s">
        <v>8</v>
      </c>
      <c r="C326" s="2">
        <v>40726</v>
      </c>
      <c r="D326">
        <v>22</v>
      </c>
    </row>
    <row r="327" spans="1:4" x14ac:dyDescent="0.25">
      <c r="A327" t="s">
        <v>21</v>
      </c>
      <c r="B327" t="s">
        <v>9</v>
      </c>
      <c r="C327" s="2">
        <v>40731</v>
      </c>
      <c r="D327">
        <v>21</v>
      </c>
    </row>
    <row r="328" spans="1:4" x14ac:dyDescent="0.25">
      <c r="A328" t="s">
        <v>21</v>
      </c>
      <c r="B328" t="s">
        <v>3</v>
      </c>
      <c r="C328" s="2">
        <v>40730</v>
      </c>
      <c r="D328">
        <v>4</v>
      </c>
    </row>
    <row r="329" spans="1:4" x14ac:dyDescent="0.25">
      <c r="A329" t="s">
        <v>21</v>
      </c>
      <c r="B329" t="s">
        <v>4</v>
      </c>
      <c r="C329" s="2">
        <v>40743</v>
      </c>
      <c r="D329">
        <v>11</v>
      </c>
    </row>
    <row r="330" spans="1:4" x14ac:dyDescent="0.25">
      <c r="A330" t="s">
        <v>21</v>
      </c>
      <c r="B330" t="s">
        <v>10</v>
      </c>
      <c r="C330" s="2">
        <v>40736</v>
      </c>
      <c r="D330">
        <v>16</v>
      </c>
    </row>
    <row r="331" spans="1:4" x14ac:dyDescent="0.25">
      <c r="A331" t="s">
        <v>21</v>
      </c>
      <c r="B331" t="s">
        <v>12</v>
      </c>
      <c r="C331" s="2">
        <v>40725</v>
      </c>
      <c r="D331">
        <v>2</v>
      </c>
    </row>
    <row r="332" spans="1:4" x14ac:dyDescent="0.25">
      <c r="A332" t="s">
        <v>21</v>
      </c>
      <c r="B332" t="s">
        <v>11</v>
      </c>
      <c r="C332" s="2">
        <v>40737</v>
      </c>
      <c r="D332">
        <v>16</v>
      </c>
    </row>
    <row r="333" spans="1:4" x14ac:dyDescent="0.25">
      <c r="A333" t="s">
        <v>21</v>
      </c>
      <c r="B333" t="s">
        <v>5</v>
      </c>
      <c r="C333" s="2">
        <v>40745</v>
      </c>
      <c r="D333">
        <v>17</v>
      </c>
    </row>
    <row r="334" spans="1:4" x14ac:dyDescent="0.25">
      <c r="A334" t="s">
        <v>21</v>
      </c>
      <c r="B334" t="s">
        <v>6</v>
      </c>
      <c r="C334" s="2">
        <v>40738</v>
      </c>
      <c r="D334">
        <v>2</v>
      </c>
    </row>
    <row r="335" spans="1:4" x14ac:dyDescent="0.25">
      <c r="A335" t="s">
        <v>21</v>
      </c>
      <c r="B335" t="s">
        <v>7</v>
      </c>
      <c r="C335" s="2">
        <v>40731</v>
      </c>
      <c r="D335">
        <v>23</v>
      </c>
    </row>
    <row r="336" spans="1:4" x14ac:dyDescent="0.25">
      <c r="A336" t="s">
        <v>21</v>
      </c>
      <c r="B336" t="s">
        <v>13</v>
      </c>
      <c r="C336" s="2">
        <v>40725</v>
      </c>
      <c r="D336">
        <v>14</v>
      </c>
    </row>
    <row r="337" spans="1:4" x14ac:dyDescent="0.25">
      <c r="A337" t="s">
        <v>21</v>
      </c>
      <c r="B337" t="s">
        <v>14</v>
      </c>
      <c r="C337" s="2">
        <v>40727</v>
      </c>
      <c r="D337">
        <v>19</v>
      </c>
    </row>
    <row r="338" spans="1:4" x14ac:dyDescent="0.25">
      <c r="A338" t="s">
        <v>21</v>
      </c>
      <c r="B338" t="s">
        <v>15</v>
      </c>
      <c r="C338" s="2">
        <v>40732</v>
      </c>
      <c r="D338">
        <v>7</v>
      </c>
    </row>
    <row r="339" spans="1:4" x14ac:dyDescent="0.25">
      <c r="A339" t="s">
        <v>21</v>
      </c>
      <c r="B339" t="s">
        <v>16</v>
      </c>
      <c r="C339" s="2">
        <v>40747</v>
      </c>
      <c r="D339">
        <v>11</v>
      </c>
    </row>
    <row r="340" spans="1:4" x14ac:dyDescent="0.25">
      <c r="A340" t="s">
        <v>21</v>
      </c>
      <c r="B340" t="s">
        <v>1</v>
      </c>
      <c r="C340" s="2">
        <v>40731</v>
      </c>
      <c r="D340">
        <v>17</v>
      </c>
    </row>
    <row r="341" spans="1:4" x14ac:dyDescent="0.25">
      <c r="A341" t="s">
        <v>21</v>
      </c>
      <c r="B341" t="s">
        <v>2</v>
      </c>
      <c r="C341" s="2">
        <v>40741</v>
      </c>
      <c r="D341">
        <v>17</v>
      </c>
    </row>
    <row r="342" spans="1:4" x14ac:dyDescent="0.25">
      <c r="A342" t="s">
        <v>21</v>
      </c>
      <c r="B342" t="s">
        <v>17</v>
      </c>
      <c r="C342" s="2">
        <v>40745</v>
      </c>
      <c r="D342">
        <v>15</v>
      </c>
    </row>
    <row r="343" spans="1:4" x14ac:dyDescent="0.25">
      <c r="A343" t="s">
        <v>21</v>
      </c>
      <c r="B343" t="s">
        <v>18</v>
      </c>
      <c r="C343" s="2">
        <v>40749</v>
      </c>
      <c r="D343">
        <v>21</v>
      </c>
    </row>
    <row r="344" spans="1:4" x14ac:dyDescent="0.25">
      <c r="A344" t="s">
        <v>21</v>
      </c>
      <c r="B344" t="s">
        <v>8</v>
      </c>
      <c r="C344" s="2">
        <v>40780</v>
      </c>
      <c r="D344">
        <v>7</v>
      </c>
    </row>
    <row r="345" spans="1:4" x14ac:dyDescent="0.25">
      <c r="A345" t="s">
        <v>21</v>
      </c>
      <c r="B345" t="s">
        <v>9</v>
      </c>
      <c r="C345" s="2">
        <v>40781</v>
      </c>
      <c r="D345">
        <v>0</v>
      </c>
    </row>
    <row r="346" spans="1:4" x14ac:dyDescent="0.25">
      <c r="A346" t="s">
        <v>21</v>
      </c>
      <c r="B346" t="s">
        <v>3</v>
      </c>
      <c r="C346" s="2">
        <v>40784</v>
      </c>
      <c r="D346">
        <v>3</v>
      </c>
    </row>
    <row r="347" spans="1:4" x14ac:dyDescent="0.25">
      <c r="A347" t="s">
        <v>21</v>
      </c>
      <c r="B347" t="s">
        <v>4</v>
      </c>
      <c r="C347" s="2">
        <v>40758</v>
      </c>
      <c r="D347">
        <v>4</v>
      </c>
    </row>
    <row r="348" spans="1:4" x14ac:dyDescent="0.25">
      <c r="A348" t="s">
        <v>21</v>
      </c>
      <c r="B348" t="s">
        <v>10</v>
      </c>
      <c r="C348" s="2">
        <v>40761</v>
      </c>
      <c r="D348">
        <v>6</v>
      </c>
    </row>
    <row r="349" spans="1:4" x14ac:dyDescent="0.25">
      <c r="A349" t="s">
        <v>21</v>
      </c>
      <c r="B349" t="s">
        <v>12</v>
      </c>
      <c r="C349" s="2">
        <v>40774</v>
      </c>
      <c r="D349">
        <v>15</v>
      </c>
    </row>
    <row r="350" spans="1:4" x14ac:dyDescent="0.25">
      <c r="A350" t="s">
        <v>21</v>
      </c>
      <c r="B350" t="s">
        <v>11</v>
      </c>
      <c r="C350" s="2">
        <v>40764</v>
      </c>
      <c r="D350">
        <v>13</v>
      </c>
    </row>
    <row r="351" spans="1:4" x14ac:dyDescent="0.25">
      <c r="A351" t="s">
        <v>21</v>
      </c>
      <c r="B351" t="s">
        <v>5</v>
      </c>
      <c r="C351" s="2">
        <v>40769</v>
      </c>
      <c r="D351">
        <v>23</v>
      </c>
    </row>
    <row r="352" spans="1:4" x14ac:dyDescent="0.25">
      <c r="A352" t="s">
        <v>21</v>
      </c>
      <c r="B352" t="s">
        <v>6</v>
      </c>
      <c r="C352" s="2">
        <v>40777</v>
      </c>
      <c r="D352">
        <v>2</v>
      </c>
    </row>
    <row r="353" spans="1:4" x14ac:dyDescent="0.25">
      <c r="A353" t="s">
        <v>21</v>
      </c>
      <c r="B353" t="s">
        <v>7</v>
      </c>
      <c r="C353" s="2">
        <v>40771</v>
      </c>
      <c r="D353">
        <v>24</v>
      </c>
    </row>
    <row r="354" spans="1:4" x14ac:dyDescent="0.25">
      <c r="A354" t="s">
        <v>21</v>
      </c>
      <c r="B354" t="s">
        <v>13</v>
      </c>
      <c r="C354" s="2">
        <v>40771</v>
      </c>
      <c r="D354">
        <v>9</v>
      </c>
    </row>
    <row r="355" spans="1:4" x14ac:dyDescent="0.25">
      <c r="A355" t="s">
        <v>21</v>
      </c>
      <c r="B355" t="s">
        <v>14</v>
      </c>
      <c r="C355" s="2">
        <v>40779</v>
      </c>
      <c r="D355">
        <v>19</v>
      </c>
    </row>
    <row r="356" spans="1:4" x14ac:dyDescent="0.25">
      <c r="A356" t="s">
        <v>21</v>
      </c>
      <c r="B356" t="s">
        <v>15</v>
      </c>
      <c r="C356" s="2">
        <v>40782</v>
      </c>
      <c r="D356">
        <v>3</v>
      </c>
    </row>
    <row r="357" spans="1:4" x14ac:dyDescent="0.25">
      <c r="A357" t="s">
        <v>21</v>
      </c>
      <c r="B357" t="s">
        <v>16</v>
      </c>
      <c r="C357" s="2">
        <v>40779</v>
      </c>
      <c r="D357">
        <v>14</v>
      </c>
    </row>
    <row r="358" spans="1:4" x14ac:dyDescent="0.25">
      <c r="A358" t="s">
        <v>21</v>
      </c>
      <c r="B358" t="s">
        <v>1</v>
      </c>
      <c r="C358" s="2">
        <v>40785</v>
      </c>
      <c r="D358">
        <v>15</v>
      </c>
    </row>
    <row r="359" spans="1:4" x14ac:dyDescent="0.25">
      <c r="A359" t="s">
        <v>21</v>
      </c>
      <c r="B359" t="s">
        <v>2</v>
      </c>
      <c r="C359" s="2">
        <v>40783</v>
      </c>
      <c r="D359">
        <v>18</v>
      </c>
    </row>
    <row r="360" spans="1:4" x14ac:dyDescent="0.25">
      <c r="A360" t="s">
        <v>21</v>
      </c>
      <c r="B360" t="s">
        <v>17</v>
      </c>
      <c r="C360" s="2">
        <v>40767</v>
      </c>
      <c r="D360">
        <v>3</v>
      </c>
    </row>
    <row r="361" spans="1:4" x14ac:dyDescent="0.25">
      <c r="A361" t="s">
        <v>21</v>
      </c>
      <c r="B361" t="s">
        <v>18</v>
      </c>
      <c r="C361" s="2">
        <v>40781</v>
      </c>
      <c r="D361">
        <v>10</v>
      </c>
    </row>
    <row r="362" spans="1:4" x14ac:dyDescent="0.25">
      <c r="A362" t="s">
        <v>21</v>
      </c>
      <c r="B362" t="s">
        <v>8</v>
      </c>
      <c r="C362" s="2">
        <v>40812</v>
      </c>
      <c r="D362">
        <v>8</v>
      </c>
    </row>
    <row r="363" spans="1:4" x14ac:dyDescent="0.25">
      <c r="A363" t="s">
        <v>21</v>
      </c>
      <c r="B363" t="s">
        <v>9</v>
      </c>
      <c r="C363" s="2">
        <v>40812</v>
      </c>
      <c r="D363">
        <v>13</v>
      </c>
    </row>
    <row r="364" spans="1:4" x14ac:dyDescent="0.25">
      <c r="A364" t="s">
        <v>21</v>
      </c>
      <c r="B364" t="s">
        <v>3</v>
      </c>
      <c r="C364" s="2">
        <v>40794</v>
      </c>
      <c r="D364">
        <v>6</v>
      </c>
    </row>
    <row r="365" spans="1:4" x14ac:dyDescent="0.25">
      <c r="A365" t="s">
        <v>21</v>
      </c>
      <c r="B365" t="s">
        <v>4</v>
      </c>
      <c r="C365" s="2">
        <v>40794</v>
      </c>
      <c r="D365">
        <v>21</v>
      </c>
    </row>
    <row r="366" spans="1:4" x14ac:dyDescent="0.25">
      <c r="A366" t="s">
        <v>21</v>
      </c>
      <c r="B366" t="s">
        <v>10</v>
      </c>
      <c r="C366" s="2">
        <v>40800</v>
      </c>
      <c r="D366">
        <v>17</v>
      </c>
    </row>
    <row r="367" spans="1:4" x14ac:dyDescent="0.25">
      <c r="A367" t="s">
        <v>21</v>
      </c>
      <c r="B367" t="s">
        <v>12</v>
      </c>
      <c r="C367" s="2">
        <v>40791</v>
      </c>
      <c r="D367">
        <v>14</v>
      </c>
    </row>
    <row r="368" spans="1:4" x14ac:dyDescent="0.25">
      <c r="A368" t="s">
        <v>21</v>
      </c>
      <c r="B368" t="s">
        <v>11</v>
      </c>
      <c r="C368" s="2">
        <v>40796</v>
      </c>
      <c r="D368">
        <v>16</v>
      </c>
    </row>
    <row r="369" spans="1:4" x14ac:dyDescent="0.25">
      <c r="A369" t="s">
        <v>21</v>
      </c>
      <c r="B369" t="s">
        <v>5</v>
      </c>
      <c r="C369" s="2">
        <v>40788</v>
      </c>
      <c r="D369">
        <v>19</v>
      </c>
    </row>
    <row r="370" spans="1:4" x14ac:dyDescent="0.25">
      <c r="A370" t="s">
        <v>21</v>
      </c>
      <c r="B370" t="s">
        <v>6</v>
      </c>
      <c r="C370" s="2">
        <v>40804</v>
      </c>
      <c r="D370">
        <v>19</v>
      </c>
    </row>
    <row r="371" spans="1:4" x14ac:dyDescent="0.25">
      <c r="A371" t="s">
        <v>21</v>
      </c>
      <c r="B371" t="s">
        <v>7</v>
      </c>
      <c r="C371" s="2">
        <v>40792</v>
      </c>
      <c r="D371">
        <v>24</v>
      </c>
    </row>
    <row r="372" spans="1:4" x14ac:dyDescent="0.25">
      <c r="A372" t="s">
        <v>21</v>
      </c>
      <c r="B372" t="s">
        <v>13</v>
      </c>
      <c r="C372" s="2">
        <v>40810</v>
      </c>
      <c r="D372">
        <v>18</v>
      </c>
    </row>
    <row r="373" spans="1:4" x14ac:dyDescent="0.25">
      <c r="A373" t="s">
        <v>21</v>
      </c>
      <c r="B373" t="s">
        <v>14</v>
      </c>
      <c r="C373" s="2">
        <v>40807</v>
      </c>
      <c r="D373">
        <v>1</v>
      </c>
    </row>
    <row r="374" spans="1:4" x14ac:dyDescent="0.25">
      <c r="A374" t="s">
        <v>21</v>
      </c>
      <c r="B374" t="s">
        <v>15</v>
      </c>
      <c r="C374" s="2">
        <v>40800</v>
      </c>
      <c r="D374">
        <v>24</v>
      </c>
    </row>
    <row r="375" spans="1:4" x14ac:dyDescent="0.25">
      <c r="A375" t="s">
        <v>21</v>
      </c>
      <c r="B375" t="s">
        <v>16</v>
      </c>
      <c r="C375" s="2">
        <v>40807</v>
      </c>
      <c r="D375">
        <v>6</v>
      </c>
    </row>
    <row r="376" spans="1:4" x14ac:dyDescent="0.25">
      <c r="A376" t="s">
        <v>21</v>
      </c>
      <c r="B376" t="s">
        <v>1</v>
      </c>
      <c r="C376" s="2">
        <v>40794</v>
      </c>
      <c r="D376">
        <v>21</v>
      </c>
    </row>
    <row r="377" spans="1:4" x14ac:dyDescent="0.25">
      <c r="A377" t="s">
        <v>21</v>
      </c>
      <c r="B377" t="s">
        <v>2</v>
      </c>
      <c r="C377" s="2">
        <v>40805</v>
      </c>
      <c r="D377">
        <v>20</v>
      </c>
    </row>
    <row r="378" spans="1:4" x14ac:dyDescent="0.25">
      <c r="A378" t="s">
        <v>21</v>
      </c>
      <c r="B378" t="s">
        <v>17</v>
      </c>
      <c r="C378" s="2">
        <v>40805</v>
      </c>
      <c r="D378">
        <v>24</v>
      </c>
    </row>
    <row r="379" spans="1:4" x14ac:dyDescent="0.25">
      <c r="A379" t="s">
        <v>21</v>
      </c>
      <c r="B379" t="s">
        <v>18</v>
      </c>
      <c r="C379" s="2">
        <v>40815</v>
      </c>
      <c r="D379">
        <v>16</v>
      </c>
    </row>
    <row r="380" spans="1:4" x14ac:dyDescent="0.25">
      <c r="A380" t="s">
        <v>21</v>
      </c>
      <c r="B380" t="s">
        <v>8</v>
      </c>
      <c r="C380" s="2">
        <v>40842</v>
      </c>
      <c r="D380">
        <v>14</v>
      </c>
    </row>
    <row r="381" spans="1:4" x14ac:dyDescent="0.25">
      <c r="A381" t="s">
        <v>21</v>
      </c>
      <c r="B381" t="s">
        <v>9</v>
      </c>
      <c r="C381" s="2">
        <v>40842</v>
      </c>
      <c r="D381">
        <v>20</v>
      </c>
    </row>
    <row r="382" spans="1:4" x14ac:dyDescent="0.25">
      <c r="A382" t="s">
        <v>21</v>
      </c>
      <c r="B382" t="s">
        <v>3</v>
      </c>
      <c r="C382" s="2">
        <v>40836</v>
      </c>
      <c r="D382">
        <v>7</v>
      </c>
    </row>
    <row r="383" spans="1:4" x14ac:dyDescent="0.25">
      <c r="A383" t="s">
        <v>21</v>
      </c>
      <c r="B383" t="s">
        <v>4</v>
      </c>
      <c r="C383" s="2">
        <v>40826</v>
      </c>
      <c r="D383">
        <v>21</v>
      </c>
    </row>
    <row r="384" spans="1:4" x14ac:dyDescent="0.25">
      <c r="A384" t="s">
        <v>21</v>
      </c>
      <c r="B384" t="s">
        <v>10</v>
      </c>
      <c r="C384" s="2">
        <v>40841</v>
      </c>
      <c r="D384">
        <v>25</v>
      </c>
    </row>
    <row r="385" spans="1:4" x14ac:dyDescent="0.25">
      <c r="A385" t="s">
        <v>21</v>
      </c>
      <c r="B385" t="s">
        <v>12</v>
      </c>
      <c r="C385" s="2">
        <v>40825</v>
      </c>
      <c r="D385">
        <v>14</v>
      </c>
    </row>
    <row r="386" spans="1:4" x14ac:dyDescent="0.25">
      <c r="A386" t="s">
        <v>21</v>
      </c>
      <c r="B386" t="s">
        <v>11</v>
      </c>
      <c r="C386" s="2">
        <v>40823</v>
      </c>
      <c r="D386">
        <v>4</v>
      </c>
    </row>
    <row r="387" spans="1:4" x14ac:dyDescent="0.25">
      <c r="A387" t="s">
        <v>21</v>
      </c>
      <c r="B387" t="s">
        <v>5</v>
      </c>
      <c r="C387" s="2">
        <v>40845</v>
      </c>
      <c r="D387">
        <v>10</v>
      </c>
    </row>
    <row r="388" spans="1:4" x14ac:dyDescent="0.25">
      <c r="A388" t="s">
        <v>21</v>
      </c>
      <c r="B388" t="s">
        <v>6</v>
      </c>
      <c r="C388" s="2">
        <v>40839</v>
      </c>
      <c r="D388">
        <v>16</v>
      </c>
    </row>
    <row r="389" spans="1:4" x14ac:dyDescent="0.25">
      <c r="A389" t="s">
        <v>21</v>
      </c>
      <c r="B389" t="s">
        <v>7</v>
      </c>
      <c r="C389" s="2">
        <v>40836</v>
      </c>
      <c r="D389">
        <v>20</v>
      </c>
    </row>
    <row r="390" spans="1:4" x14ac:dyDescent="0.25">
      <c r="A390" t="s">
        <v>21</v>
      </c>
      <c r="B390" t="s">
        <v>13</v>
      </c>
      <c r="C390" s="2">
        <v>40817</v>
      </c>
      <c r="D390">
        <v>9</v>
      </c>
    </row>
    <row r="391" spans="1:4" x14ac:dyDescent="0.25">
      <c r="A391" t="s">
        <v>21</v>
      </c>
      <c r="B391" t="s">
        <v>14</v>
      </c>
      <c r="C391" s="2">
        <v>40841</v>
      </c>
      <c r="D391">
        <v>21</v>
      </c>
    </row>
    <row r="392" spans="1:4" x14ac:dyDescent="0.25">
      <c r="A392" t="s">
        <v>21</v>
      </c>
      <c r="B392" t="s">
        <v>15</v>
      </c>
      <c r="C392" s="2">
        <v>40818</v>
      </c>
      <c r="D392">
        <v>16</v>
      </c>
    </row>
    <row r="393" spans="1:4" x14ac:dyDescent="0.25">
      <c r="A393" t="s">
        <v>21</v>
      </c>
      <c r="B393" t="s">
        <v>16</v>
      </c>
      <c r="C393" s="2">
        <v>40841</v>
      </c>
      <c r="D393">
        <v>22</v>
      </c>
    </row>
    <row r="394" spans="1:4" x14ac:dyDescent="0.25">
      <c r="A394" t="s">
        <v>21</v>
      </c>
      <c r="B394" t="s">
        <v>1</v>
      </c>
      <c r="C394" s="2">
        <v>40846</v>
      </c>
      <c r="D394">
        <v>17</v>
      </c>
    </row>
    <row r="395" spans="1:4" x14ac:dyDescent="0.25">
      <c r="A395" t="s">
        <v>21</v>
      </c>
      <c r="B395" t="s">
        <v>2</v>
      </c>
      <c r="C395" s="2">
        <v>40838</v>
      </c>
      <c r="D395">
        <v>23</v>
      </c>
    </row>
    <row r="396" spans="1:4" x14ac:dyDescent="0.25">
      <c r="A396" t="s">
        <v>21</v>
      </c>
      <c r="B396" t="s">
        <v>17</v>
      </c>
      <c r="C396" s="2">
        <v>40827</v>
      </c>
      <c r="D396">
        <v>22</v>
      </c>
    </row>
    <row r="397" spans="1:4" x14ac:dyDescent="0.25">
      <c r="A397" t="s">
        <v>21</v>
      </c>
      <c r="B397" t="s">
        <v>18</v>
      </c>
      <c r="C397" s="2">
        <v>40842</v>
      </c>
      <c r="D397">
        <v>12</v>
      </c>
    </row>
    <row r="398" spans="1:4" x14ac:dyDescent="0.25">
      <c r="A398" t="s">
        <v>21</v>
      </c>
      <c r="B398" t="s">
        <v>8</v>
      </c>
      <c r="C398" s="2">
        <v>40848</v>
      </c>
      <c r="D398">
        <v>2</v>
      </c>
    </row>
    <row r="399" spans="1:4" x14ac:dyDescent="0.25">
      <c r="A399" t="s">
        <v>21</v>
      </c>
      <c r="B399" t="s">
        <v>9</v>
      </c>
      <c r="C399" s="2">
        <v>40850</v>
      </c>
      <c r="D399">
        <v>8</v>
      </c>
    </row>
    <row r="400" spans="1:4" x14ac:dyDescent="0.25">
      <c r="A400" t="s">
        <v>21</v>
      </c>
      <c r="B400" t="s">
        <v>3</v>
      </c>
      <c r="C400" s="2">
        <v>40855</v>
      </c>
      <c r="D400">
        <v>14</v>
      </c>
    </row>
    <row r="401" spans="1:4" x14ac:dyDescent="0.25">
      <c r="A401" t="s">
        <v>21</v>
      </c>
      <c r="B401" t="s">
        <v>4</v>
      </c>
      <c r="C401" s="2">
        <v>40851</v>
      </c>
      <c r="D401">
        <v>13</v>
      </c>
    </row>
    <row r="402" spans="1:4" x14ac:dyDescent="0.25">
      <c r="A402" t="s">
        <v>21</v>
      </c>
      <c r="B402" t="s">
        <v>10</v>
      </c>
      <c r="C402" s="2">
        <v>40875</v>
      </c>
      <c r="D402">
        <v>1</v>
      </c>
    </row>
    <row r="403" spans="1:4" x14ac:dyDescent="0.25">
      <c r="A403" t="s">
        <v>21</v>
      </c>
      <c r="B403" t="s">
        <v>12</v>
      </c>
      <c r="C403" s="2">
        <v>40860</v>
      </c>
      <c r="D403">
        <v>10</v>
      </c>
    </row>
    <row r="404" spans="1:4" x14ac:dyDescent="0.25">
      <c r="A404" t="s">
        <v>21</v>
      </c>
      <c r="B404" t="s">
        <v>11</v>
      </c>
      <c r="C404" s="2">
        <v>40859</v>
      </c>
      <c r="D404">
        <v>7</v>
      </c>
    </row>
    <row r="405" spans="1:4" x14ac:dyDescent="0.25">
      <c r="A405" t="s">
        <v>21</v>
      </c>
      <c r="B405" t="s">
        <v>5</v>
      </c>
      <c r="C405" s="2">
        <v>40872</v>
      </c>
      <c r="D405">
        <v>9</v>
      </c>
    </row>
    <row r="406" spans="1:4" x14ac:dyDescent="0.25">
      <c r="A406" t="s">
        <v>21</v>
      </c>
      <c r="B406" t="s">
        <v>6</v>
      </c>
      <c r="C406" s="2">
        <v>40861</v>
      </c>
      <c r="D406">
        <v>11</v>
      </c>
    </row>
    <row r="407" spans="1:4" x14ac:dyDescent="0.25">
      <c r="A407" t="s">
        <v>21</v>
      </c>
      <c r="B407" t="s">
        <v>7</v>
      </c>
      <c r="C407" s="2">
        <v>40873</v>
      </c>
      <c r="D407">
        <v>21</v>
      </c>
    </row>
    <row r="408" spans="1:4" x14ac:dyDescent="0.25">
      <c r="A408" t="s">
        <v>21</v>
      </c>
      <c r="B408" t="s">
        <v>13</v>
      </c>
      <c r="C408" s="2">
        <v>40870</v>
      </c>
      <c r="D408">
        <v>16</v>
      </c>
    </row>
    <row r="409" spans="1:4" x14ac:dyDescent="0.25">
      <c r="A409" t="s">
        <v>21</v>
      </c>
      <c r="B409" t="s">
        <v>14</v>
      </c>
      <c r="C409" s="2">
        <v>40869</v>
      </c>
      <c r="D409">
        <v>6</v>
      </c>
    </row>
    <row r="410" spans="1:4" x14ac:dyDescent="0.25">
      <c r="A410" t="s">
        <v>21</v>
      </c>
      <c r="B410" t="s">
        <v>15</v>
      </c>
      <c r="C410" s="2">
        <v>40874</v>
      </c>
      <c r="D410">
        <v>18</v>
      </c>
    </row>
    <row r="411" spans="1:4" x14ac:dyDescent="0.25">
      <c r="A411" t="s">
        <v>21</v>
      </c>
      <c r="B411" t="s">
        <v>16</v>
      </c>
      <c r="C411" s="2">
        <v>40863</v>
      </c>
      <c r="D411">
        <v>16</v>
      </c>
    </row>
    <row r="412" spans="1:4" x14ac:dyDescent="0.25">
      <c r="A412" t="s">
        <v>21</v>
      </c>
      <c r="B412" t="s">
        <v>1</v>
      </c>
      <c r="C412" s="2">
        <v>40853</v>
      </c>
      <c r="D412">
        <v>1</v>
      </c>
    </row>
    <row r="413" spans="1:4" x14ac:dyDescent="0.25">
      <c r="A413" t="s">
        <v>21</v>
      </c>
      <c r="B413" t="s">
        <v>2</v>
      </c>
      <c r="C413" s="2">
        <v>40872</v>
      </c>
      <c r="D413">
        <v>1</v>
      </c>
    </row>
    <row r="414" spans="1:4" x14ac:dyDescent="0.25">
      <c r="A414" t="s">
        <v>21</v>
      </c>
      <c r="B414" t="s">
        <v>17</v>
      </c>
      <c r="C414" s="2">
        <v>40851</v>
      </c>
      <c r="D414">
        <v>1</v>
      </c>
    </row>
    <row r="415" spans="1:4" x14ac:dyDescent="0.25">
      <c r="A415" t="s">
        <v>21</v>
      </c>
      <c r="B415" t="s">
        <v>18</v>
      </c>
      <c r="C415" s="2">
        <v>40849</v>
      </c>
      <c r="D415">
        <v>10</v>
      </c>
    </row>
    <row r="416" spans="1:4" x14ac:dyDescent="0.25">
      <c r="A416" t="s">
        <v>21</v>
      </c>
      <c r="B416" t="s">
        <v>8</v>
      </c>
      <c r="C416" s="2">
        <v>40906</v>
      </c>
      <c r="D416">
        <v>4</v>
      </c>
    </row>
    <row r="417" spans="1:4" x14ac:dyDescent="0.25">
      <c r="A417" t="s">
        <v>21</v>
      </c>
      <c r="B417" t="s">
        <v>9</v>
      </c>
      <c r="C417" s="2">
        <v>40893</v>
      </c>
      <c r="D417">
        <v>18</v>
      </c>
    </row>
    <row r="418" spans="1:4" x14ac:dyDescent="0.25">
      <c r="A418" t="s">
        <v>21</v>
      </c>
      <c r="B418" t="s">
        <v>3</v>
      </c>
      <c r="C418" s="2">
        <v>40880</v>
      </c>
      <c r="D418">
        <v>22</v>
      </c>
    </row>
    <row r="419" spans="1:4" x14ac:dyDescent="0.25">
      <c r="A419" t="s">
        <v>21</v>
      </c>
      <c r="B419" t="s">
        <v>4</v>
      </c>
      <c r="C419" s="2">
        <v>40897</v>
      </c>
      <c r="D419">
        <v>2</v>
      </c>
    </row>
    <row r="420" spans="1:4" x14ac:dyDescent="0.25">
      <c r="A420" t="s">
        <v>21</v>
      </c>
      <c r="B420" t="s">
        <v>10</v>
      </c>
      <c r="C420" s="2">
        <v>40903</v>
      </c>
      <c r="D420">
        <v>12</v>
      </c>
    </row>
    <row r="421" spans="1:4" x14ac:dyDescent="0.25">
      <c r="A421" t="s">
        <v>21</v>
      </c>
      <c r="B421" t="s">
        <v>12</v>
      </c>
      <c r="C421" s="2">
        <v>40905</v>
      </c>
      <c r="D421">
        <v>11</v>
      </c>
    </row>
    <row r="422" spans="1:4" x14ac:dyDescent="0.25">
      <c r="A422" t="s">
        <v>21</v>
      </c>
      <c r="B422" t="s">
        <v>11</v>
      </c>
      <c r="C422" s="2">
        <v>40903</v>
      </c>
      <c r="D422">
        <v>19</v>
      </c>
    </row>
    <row r="423" spans="1:4" x14ac:dyDescent="0.25">
      <c r="A423" t="s">
        <v>21</v>
      </c>
      <c r="B423" t="s">
        <v>5</v>
      </c>
      <c r="C423" s="2">
        <v>40881</v>
      </c>
      <c r="D423">
        <v>22</v>
      </c>
    </row>
    <row r="424" spans="1:4" x14ac:dyDescent="0.25">
      <c r="A424" t="s">
        <v>21</v>
      </c>
      <c r="B424" t="s">
        <v>6</v>
      </c>
      <c r="C424" s="2">
        <v>40902</v>
      </c>
      <c r="D424">
        <v>6</v>
      </c>
    </row>
    <row r="425" spans="1:4" x14ac:dyDescent="0.25">
      <c r="A425" t="s">
        <v>21</v>
      </c>
      <c r="B425" t="s">
        <v>7</v>
      </c>
      <c r="C425" s="2">
        <v>40903</v>
      </c>
      <c r="D425">
        <v>24</v>
      </c>
    </row>
    <row r="426" spans="1:4" x14ac:dyDescent="0.25">
      <c r="A426" t="s">
        <v>21</v>
      </c>
      <c r="B426" t="s">
        <v>13</v>
      </c>
      <c r="C426" s="2">
        <v>40890</v>
      </c>
      <c r="D426">
        <v>20</v>
      </c>
    </row>
    <row r="427" spans="1:4" x14ac:dyDescent="0.25">
      <c r="A427" t="s">
        <v>21</v>
      </c>
      <c r="B427" t="s">
        <v>14</v>
      </c>
      <c r="C427" s="2">
        <v>40880</v>
      </c>
      <c r="D427">
        <v>14</v>
      </c>
    </row>
    <row r="428" spans="1:4" x14ac:dyDescent="0.25">
      <c r="A428" t="s">
        <v>21</v>
      </c>
      <c r="B428" t="s">
        <v>15</v>
      </c>
      <c r="C428" s="2">
        <v>40885</v>
      </c>
      <c r="D428">
        <v>0</v>
      </c>
    </row>
    <row r="429" spans="1:4" x14ac:dyDescent="0.25">
      <c r="A429" t="s">
        <v>21</v>
      </c>
      <c r="B429" t="s">
        <v>16</v>
      </c>
      <c r="C429" s="2">
        <v>40903</v>
      </c>
      <c r="D429">
        <v>4</v>
      </c>
    </row>
    <row r="430" spans="1:4" x14ac:dyDescent="0.25">
      <c r="A430" t="s">
        <v>21</v>
      </c>
      <c r="B430" t="s">
        <v>1</v>
      </c>
      <c r="C430" s="2">
        <v>40903</v>
      </c>
      <c r="D430">
        <v>11</v>
      </c>
    </row>
    <row r="431" spans="1:4" x14ac:dyDescent="0.25">
      <c r="A431" t="s">
        <v>21</v>
      </c>
      <c r="B431" t="s">
        <v>2</v>
      </c>
      <c r="C431" s="2">
        <v>40887</v>
      </c>
      <c r="D431">
        <v>15</v>
      </c>
    </row>
    <row r="432" spans="1:4" x14ac:dyDescent="0.25">
      <c r="A432" t="s">
        <v>21</v>
      </c>
      <c r="B432" t="s">
        <v>17</v>
      </c>
      <c r="C432" s="2">
        <v>40888</v>
      </c>
      <c r="D432">
        <v>20</v>
      </c>
    </row>
    <row r="433" spans="1:4" x14ac:dyDescent="0.25">
      <c r="A433" t="s">
        <v>21</v>
      </c>
      <c r="B433" t="s">
        <v>18</v>
      </c>
      <c r="C433" s="2">
        <v>40896</v>
      </c>
      <c r="D433">
        <v>18</v>
      </c>
    </row>
    <row r="434" spans="1:4" x14ac:dyDescent="0.25">
      <c r="A434" t="s">
        <v>22</v>
      </c>
      <c r="B434" t="s">
        <v>8</v>
      </c>
      <c r="C434" s="2">
        <v>40562</v>
      </c>
      <c r="D434">
        <v>17</v>
      </c>
    </row>
    <row r="435" spans="1:4" x14ac:dyDescent="0.25">
      <c r="A435" t="s">
        <v>22</v>
      </c>
      <c r="B435" t="s">
        <v>9</v>
      </c>
      <c r="C435" s="2">
        <v>40557</v>
      </c>
      <c r="D435">
        <v>14</v>
      </c>
    </row>
    <row r="436" spans="1:4" x14ac:dyDescent="0.25">
      <c r="A436" t="s">
        <v>22</v>
      </c>
      <c r="B436" t="s">
        <v>3</v>
      </c>
      <c r="C436" s="2">
        <v>40566</v>
      </c>
      <c r="D436">
        <v>9</v>
      </c>
    </row>
    <row r="437" spans="1:4" x14ac:dyDescent="0.25">
      <c r="A437" t="s">
        <v>22</v>
      </c>
      <c r="B437" t="s">
        <v>4</v>
      </c>
      <c r="C437" s="2">
        <v>40568</v>
      </c>
      <c r="D437">
        <v>12</v>
      </c>
    </row>
    <row r="438" spans="1:4" x14ac:dyDescent="0.25">
      <c r="A438" t="s">
        <v>22</v>
      </c>
      <c r="B438" t="s">
        <v>10</v>
      </c>
      <c r="C438" s="2">
        <v>40546</v>
      </c>
      <c r="D438">
        <v>18</v>
      </c>
    </row>
    <row r="439" spans="1:4" x14ac:dyDescent="0.25">
      <c r="A439" t="s">
        <v>22</v>
      </c>
      <c r="B439" t="s">
        <v>12</v>
      </c>
      <c r="C439" s="2">
        <v>40550</v>
      </c>
      <c r="D439">
        <v>7</v>
      </c>
    </row>
    <row r="440" spans="1:4" x14ac:dyDescent="0.25">
      <c r="A440" t="s">
        <v>22</v>
      </c>
      <c r="B440" t="s">
        <v>11</v>
      </c>
      <c r="C440" s="2">
        <v>40545</v>
      </c>
      <c r="D440">
        <v>17</v>
      </c>
    </row>
    <row r="441" spans="1:4" x14ac:dyDescent="0.25">
      <c r="A441" t="s">
        <v>22</v>
      </c>
      <c r="B441" t="s">
        <v>5</v>
      </c>
      <c r="C441" s="2">
        <v>40560</v>
      </c>
      <c r="D441">
        <v>2</v>
      </c>
    </row>
    <row r="442" spans="1:4" x14ac:dyDescent="0.25">
      <c r="A442" t="s">
        <v>22</v>
      </c>
      <c r="B442" t="s">
        <v>6</v>
      </c>
      <c r="C442" s="2">
        <v>40553</v>
      </c>
      <c r="D442">
        <v>1</v>
      </c>
    </row>
    <row r="443" spans="1:4" x14ac:dyDescent="0.25">
      <c r="A443" t="s">
        <v>22</v>
      </c>
      <c r="B443" t="s">
        <v>7</v>
      </c>
      <c r="C443" s="2">
        <v>40561</v>
      </c>
      <c r="D443">
        <v>5</v>
      </c>
    </row>
    <row r="444" spans="1:4" x14ac:dyDescent="0.25">
      <c r="A444" t="s">
        <v>22</v>
      </c>
      <c r="B444" t="s">
        <v>13</v>
      </c>
      <c r="C444" s="2">
        <v>40569</v>
      </c>
      <c r="D444">
        <v>3</v>
      </c>
    </row>
    <row r="445" spans="1:4" x14ac:dyDescent="0.25">
      <c r="A445" t="s">
        <v>22</v>
      </c>
      <c r="B445" t="s">
        <v>14</v>
      </c>
      <c r="C445" s="2">
        <v>40559</v>
      </c>
      <c r="D445">
        <v>0</v>
      </c>
    </row>
    <row r="446" spans="1:4" x14ac:dyDescent="0.25">
      <c r="A446" t="s">
        <v>22</v>
      </c>
      <c r="B446" t="s">
        <v>15</v>
      </c>
      <c r="C446" s="2">
        <v>40555</v>
      </c>
      <c r="D446">
        <v>9</v>
      </c>
    </row>
    <row r="447" spans="1:4" x14ac:dyDescent="0.25">
      <c r="A447" t="s">
        <v>22</v>
      </c>
      <c r="B447" t="s">
        <v>16</v>
      </c>
      <c r="C447" s="2">
        <v>40559</v>
      </c>
      <c r="D447">
        <v>16</v>
      </c>
    </row>
    <row r="448" spans="1:4" x14ac:dyDescent="0.25">
      <c r="A448" t="s">
        <v>22</v>
      </c>
      <c r="B448" t="s">
        <v>1</v>
      </c>
      <c r="C448" s="2">
        <v>40569</v>
      </c>
      <c r="D448">
        <v>3</v>
      </c>
    </row>
    <row r="449" spans="1:4" x14ac:dyDescent="0.25">
      <c r="A449" t="s">
        <v>22</v>
      </c>
      <c r="B449" t="s">
        <v>2</v>
      </c>
      <c r="C449" s="2">
        <v>40555</v>
      </c>
      <c r="D449">
        <v>16</v>
      </c>
    </row>
    <row r="450" spans="1:4" x14ac:dyDescent="0.25">
      <c r="A450" t="s">
        <v>22</v>
      </c>
      <c r="B450" t="s">
        <v>17</v>
      </c>
      <c r="C450" s="2">
        <v>40571</v>
      </c>
      <c r="D450">
        <v>3</v>
      </c>
    </row>
    <row r="451" spans="1:4" x14ac:dyDescent="0.25">
      <c r="A451" t="s">
        <v>22</v>
      </c>
      <c r="B451" t="s">
        <v>18</v>
      </c>
      <c r="C451" s="2">
        <v>40568</v>
      </c>
      <c r="D451">
        <v>19</v>
      </c>
    </row>
    <row r="452" spans="1:4" x14ac:dyDescent="0.25">
      <c r="A452" t="s">
        <v>22</v>
      </c>
      <c r="B452" t="s">
        <v>8</v>
      </c>
      <c r="C452" s="2">
        <v>40592</v>
      </c>
      <c r="D452">
        <v>19</v>
      </c>
    </row>
    <row r="453" spans="1:4" x14ac:dyDescent="0.25">
      <c r="A453" t="s">
        <v>22</v>
      </c>
      <c r="B453" t="s">
        <v>9</v>
      </c>
      <c r="C453" s="2">
        <v>40576</v>
      </c>
      <c r="D453">
        <v>7</v>
      </c>
    </row>
    <row r="454" spans="1:4" x14ac:dyDescent="0.25">
      <c r="A454" t="s">
        <v>22</v>
      </c>
      <c r="B454" t="s">
        <v>3</v>
      </c>
      <c r="C454" s="2">
        <v>40595</v>
      </c>
      <c r="D454">
        <v>14</v>
      </c>
    </row>
    <row r="455" spans="1:4" x14ac:dyDescent="0.25">
      <c r="A455" t="s">
        <v>22</v>
      </c>
      <c r="B455" t="s">
        <v>4</v>
      </c>
      <c r="C455" s="2">
        <v>40598</v>
      </c>
      <c r="D455">
        <v>23</v>
      </c>
    </row>
    <row r="456" spans="1:4" x14ac:dyDescent="0.25">
      <c r="A456" t="s">
        <v>22</v>
      </c>
      <c r="B456" t="s">
        <v>10</v>
      </c>
      <c r="C456" s="2">
        <v>40601</v>
      </c>
      <c r="D456">
        <v>4</v>
      </c>
    </row>
    <row r="457" spans="1:4" x14ac:dyDescent="0.25">
      <c r="A457" t="s">
        <v>22</v>
      </c>
      <c r="B457" t="s">
        <v>12</v>
      </c>
      <c r="C457" s="2">
        <v>40595</v>
      </c>
      <c r="D457">
        <v>16</v>
      </c>
    </row>
    <row r="458" spans="1:4" x14ac:dyDescent="0.25">
      <c r="A458" t="s">
        <v>22</v>
      </c>
      <c r="B458" t="s">
        <v>11</v>
      </c>
      <c r="C458" s="2">
        <v>40598</v>
      </c>
      <c r="D458">
        <v>2</v>
      </c>
    </row>
    <row r="459" spans="1:4" x14ac:dyDescent="0.25">
      <c r="A459" t="s">
        <v>22</v>
      </c>
      <c r="B459" t="s">
        <v>5</v>
      </c>
      <c r="C459" s="2">
        <v>40590</v>
      </c>
      <c r="D459">
        <v>0</v>
      </c>
    </row>
    <row r="460" spans="1:4" x14ac:dyDescent="0.25">
      <c r="A460" t="s">
        <v>22</v>
      </c>
      <c r="B460" t="s">
        <v>6</v>
      </c>
      <c r="C460" s="2">
        <v>40582</v>
      </c>
      <c r="D460">
        <v>7</v>
      </c>
    </row>
    <row r="461" spans="1:4" x14ac:dyDescent="0.25">
      <c r="A461" t="s">
        <v>22</v>
      </c>
      <c r="B461" t="s">
        <v>7</v>
      </c>
      <c r="C461" s="2">
        <v>40596</v>
      </c>
      <c r="D461">
        <v>7</v>
      </c>
    </row>
    <row r="462" spans="1:4" x14ac:dyDescent="0.25">
      <c r="A462" t="s">
        <v>22</v>
      </c>
      <c r="B462" t="s">
        <v>13</v>
      </c>
      <c r="C462" s="2">
        <v>40580</v>
      </c>
      <c r="D462">
        <v>20</v>
      </c>
    </row>
    <row r="463" spans="1:4" x14ac:dyDescent="0.25">
      <c r="A463" t="s">
        <v>22</v>
      </c>
      <c r="B463" t="s">
        <v>14</v>
      </c>
      <c r="C463" s="2">
        <v>40583</v>
      </c>
      <c r="D463">
        <v>8</v>
      </c>
    </row>
    <row r="464" spans="1:4" x14ac:dyDescent="0.25">
      <c r="A464" t="s">
        <v>22</v>
      </c>
      <c r="B464" t="s">
        <v>15</v>
      </c>
      <c r="C464" s="2">
        <v>40600</v>
      </c>
      <c r="D464">
        <v>13</v>
      </c>
    </row>
    <row r="465" spans="1:4" x14ac:dyDescent="0.25">
      <c r="A465" t="s">
        <v>22</v>
      </c>
      <c r="B465" t="s">
        <v>16</v>
      </c>
      <c r="C465" s="2">
        <v>40584</v>
      </c>
      <c r="D465">
        <v>0</v>
      </c>
    </row>
    <row r="466" spans="1:4" x14ac:dyDescent="0.25">
      <c r="A466" t="s">
        <v>22</v>
      </c>
      <c r="B466" t="s">
        <v>1</v>
      </c>
      <c r="C466" s="2">
        <v>40595</v>
      </c>
      <c r="D466">
        <v>9</v>
      </c>
    </row>
    <row r="467" spans="1:4" x14ac:dyDescent="0.25">
      <c r="A467" t="s">
        <v>22</v>
      </c>
      <c r="B467" t="s">
        <v>2</v>
      </c>
      <c r="C467" s="2">
        <v>40578</v>
      </c>
      <c r="D467">
        <v>23</v>
      </c>
    </row>
    <row r="468" spans="1:4" x14ac:dyDescent="0.25">
      <c r="A468" t="s">
        <v>22</v>
      </c>
      <c r="B468" t="s">
        <v>17</v>
      </c>
      <c r="C468" s="2">
        <v>40590</v>
      </c>
      <c r="D468">
        <v>25</v>
      </c>
    </row>
    <row r="469" spans="1:4" x14ac:dyDescent="0.25">
      <c r="A469" t="s">
        <v>22</v>
      </c>
      <c r="B469" t="s">
        <v>18</v>
      </c>
      <c r="C469" s="2">
        <v>40595</v>
      </c>
      <c r="D469">
        <v>20</v>
      </c>
    </row>
    <row r="470" spans="1:4" x14ac:dyDescent="0.25">
      <c r="A470" t="s">
        <v>22</v>
      </c>
      <c r="B470" t="s">
        <v>8</v>
      </c>
      <c r="C470" s="2">
        <v>40620</v>
      </c>
      <c r="D470">
        <v>13</v>
      </c>
    </row>
    <row r="471" spans="1:4" x14ac:dyDescent="0.25">
      <c r="A471" t="s">
        <v>22</v>
      </c>
      <c r="B471" t="s">
        <v>9</v>
      </c>
      <c r="C471" s="2">
        <v>40625</v>
      </c>
      <c r="D471">
        <v>11</v>
      </c>
    </row>
    <row r="472" spans="1:4" x14ac:dyDescent="0.25">
      <c r="A472" t="s">
        <v>22</v>
      </c>
      <c r="B472" t="s">
        <v>3</v>
      </c>
      <c r="C472" s="2">
        <v>40603</v>
      </c>
      <c r="D472">
        <v>8</v>
      </c>
    </row>
    <row r="473" spans="1:4" x14ac:dyDescent="0.25">
      <c r="A473" t="s">
        <v>22</v>
      </c>
      <c r="B473" t="s">
        <v>4</v>
      </c>
      <c r="C473" s="2">
        <v>40603</v>
      </c>
      <c r="D473">
        <v>1</v>
      </c>
    </row>
    <row r="474" spans="1:4" x14ac:dyDescent="0.25">
      <c r="A474" t="s">
        <v>22</v>
      </c>
      <c r="B474" t="s">
        <v>10</v>
      </c>
      <c r="C474" s="2">
        <v>40617</v>
      </c>
      <c r="D474">
        <v>5</v>
      </c>
    </row>
    <row r="475" spans="1:4" x14ac:dyDescent="0.25">
      <c r="A475" t="s">
        <v>22</v>
      </c>
      <c r="B475" t="s">
        <v>12</v>
      </c>
      <c r="C475" s="2">
        <v>40609</v>
      </c>
      <c r="D475">
        <v>10</v>
      </c>
    </row>
    <row r="476" spans="1:4" x14ac:dyDescent="0.25">
      <c r="A476" t="s">
        <v>22</v>
      </c>
      <c r="B476" t="s">
        <v>11</v>
      </c>
      <c r="C476" s="2">
        <v>40625</v>
      </c>
      <c r="D476">
        <v>17</v>
      </c>
    </row>
    <row r="477" spans="1:4" x14ac:dyDescent="0.25">
      <c r="A477" t="s">
        <v>22</v>
      </c>
      <c r="B477" t="s">
        <v>5</v>
      </c>
      <c r="C477" s="2">
        <v>40608</v>
      </c>
      <c r="D477">
        <v>3</v>
      </c>
    </row>
    <row r="478" spans="1:4" x14ac:dyDescent="0.25">
      <c r="A478" t="s">
        <v>22</v>
      </c>
      <c r="B478" t="s">
        <v>6</v>
      </c>
      <c r="C478" s="2">
        <v>40608</v>
      </c>
      <c r="D478">
        <v>7</v>
      </c>
    </row>
    <row r="479" spans="1:4" x14ac:dyDescent="0.25">
      <c r="A479" t="s">
        <v>22</v>
      </c>
      <c r="B479" t="s">
        <v>7</v>
      </c>
      <c r="C479" s="2">
        <v>40607</v>
      </c>
      <c r="D479">
        <v>22</v>
      </c>
    </row>
    <row r="480" spans="1:4" x14ac:dyDescent="0.25">
      <c r="A480" t="s">
        <v>22</v>
      </c>
      <c r="B480" t="s">
        <v>13</v>
      </c>
      <c r="C480" s="2">
        <v>40608</v>
      </c>
      <c r="D480">
        <v>7</v>
      </c>
    </row>
    <row r="481" spans="1:4" x14ac:dyDescent="0.25">
      <c r="A481" t="s">
        <v>22</v>
      </c>
      <c r="B481" t="s">
        <v>14</v>
      </c>
      <c r="C481" s="2">
        <v>40629</v>
      </c>
      <c r="D481">
        <v>2</v>
      </c>
    </row>
    <row r="482" spans="1:4" x14ac:dyDescent="0.25">
      <c r="A482" t="s">
        <v>22</v>
      </c>
      <c r="B482" t="s">
        <v>15</v>
      </c>
      <c r="C482" s="2">
        <v>40606</v>
      </c>
      <c r="D482">
        <v>17</v>
      </c>
    </row>
    <row r="483" spans="1:4" x14ac:dyDescent="0.25">
      <c r="A483" t="s">
        <v>22</v>
      </c>
      <c r="B483" t="s">
        <v>16</v>
      </c>
      <c r="C483" s="2">
        <v>40631</v>
      </c>
      <c r="D483">
        <v>0</v>
      </c>
    </row>
    <row r="484" spans="1:4" x14ac:dyDescent="0.25">
      <c r="A484" t="s">
        <v>22</v>
      </c>
      <c r="B484" t="s">
        <v>1</v>
      </c>
      <c r="C484" s="2">
        <v>40630</v>
      </c>
      <c r="D484">
        <v>16</v>
      </c>
    </row>
    <row r="485" spans="1:4" x14ac:dyDescent="0.25">
      <c r="A485" t="s">
        <v>22</v>
      </c>
      <c r="B485" t="s">
        <v>2</v>
      </c>
      <c r="C485" s="2">
        <v>40614</v>
      </c>
      <c r="D485">
        <v>7</v>
      </c>
    </row>
    <row r="486" spans="1:4" x14ac:dyDescent="0.25">
      <c r="A486" t="s">
        <v>22</v>
      </c>
      <c r="B486" t="s">
        <v>17</v>
      </c>
      <c r="C486" s="2">
        <v>40606</v>
      </c>
      <c r="D486">
        <v>24</v>
      </c>
    </row>
    <row r="487" spans="1:4" x14ac:dyDescent="0.25">
      <c r="A487" t="s">
        <v>22</v>
      </c>
      <c r="B487" t="s">
        <v>18</v>
      </c>
      <c r="C487" s="2">
        <v>40607</v>
      </c>
      <c r="D487">
        <v>13</v>
      </c>
    </row>
    <row r="488" spans="1:4" x14ac:dyDescent="0.25">
      <c r="A488" t="s">
        <v>22</v>
      </c>
      <c r="B488" t="s">
        <v>8</v>
      </c>
      <c r="C488" s="2">
        <v>40645</v>
      </c>
      <c r="D488">
        <v>1</v>
      </c>
    </row>
    <row r="489" spans="1:4" x14ac:dyDescent="0.25">
      <c r="A489" t="s">
        <v>22</v>
      </c>
      <c r="B489" t="s">
        <v>9</v>
      </c>
      <c r="C489" s="2">
        <v>40643</v>
      </c>
      <c r="D489">
        <v>14</v>
      </c>
    </row>
    <row r="490" spans="1:4" x14ac:dyDescent="0.25">
      <c r="A490" t="s">
        <v>22</v>
      </c>
      <c r="B490" t="s">
        <v>3</v>
      </c>
      <c r="C490" s="2">
        <v>40661</v>
      </c>
      <c r="D490">
        <v>17</v>
      </c>
    </row>
    <row r="491" spans="1:4" x14ac:dyDescent="0.25">
      <c r="A491" t="s">
        <v>22</v>
      </c>
      <c r="B491" t="s">
        <v>4</v>
      </c>
      <c r="C491" s="2">
        <v>40660</v>
      </c>
      <c r="D491">
        <v>22</v>
      </c>
    </row>
    <row r="492" spans="1:4" x14ac:dyDescent="0.25">
      <c r="A492" t="s">
        <v>22</v>
      </c>
      <c r="B492" t="s">
        <v>10</v>
      </c>
      <c r="C492" s="2">
        <v>40660</v>
      </c>
      <c r="D492">
        <v>16</v>
      </c>
    </row>
    <row r="493" spans="1:4" x14ac:dyDescent="0.25">
      <c r="A493" t="s">
        <v>22</v>
      </c>
      <c r="B493" t="s">
        <v>12</v>
      </c>
      <c r="C493" s="2">
        <v>40648</v>
      </c>
      <c r="D493">
        <v>9</v>
      </c>
    </row>
    <row r="494" spans="1:4" x14ac:dyDescent="0.25">
      <c r="A494" t="s">
        <v>22</v>
      </c>
      <c r="B494" t="s">
        <v>11</v>
      </c>
      <c r="C494" s="2">
        <v>40643</v>
      </c>
      <c r="D494">
        <v>12</v>
      </c>
    </row>
    <row r="495" spans="1:4" x14ac:dyDescent="0.25">
      <c r="A495" t="s">
        <v>22</v>
      </c>
      <c r="B495" t="s">
        <v>5</v>
      </c>
      <c r="C495" s="2">
        <v>40638</v>
      </c>
      <c r="D495">
        <v>23</v>
      </c>
    </row>
    <row r="496" spans="1:4" x14ac:dyDescent="0.25">
      <c r="A496" t="s">
        <v>22</v>
      </c>
      <c r="B496" t="s">
        <v>6</v>
      </c>
      <c r="C496" s="2">
        <v>40643</v>
      </c>
      <c r="D496">
        <v>7</v>
      </c>
    </row>
    <row r="497" spans="1:4" x14ac:dyDescent="0.25">
      <c r="A497" t="s">
        <v>22</v>
      </c>
      <c r="B497" t="s">
        <v>7</v>
      </c>
      <c r="C497" s="2">
        <v>40635</v>
      </c>
      <c r="D497">
        <v>24</v>
      </c>
    </row>
    <row r="498" spans="1:4" x14ac:dyDescent="0.25">
      <c r="A498" t="s">
        <v>22</v>
      </c>
      <c r="B498" t="s">
        <v>13</v>
      </c>
      <c r="C498" s="2">
        <v>40645</v>
      </c>
      <c r="D498">
        <v>20</v>
      </c>
    </row>
    <row r="499" spans="1:4" x14ac:dyDescent="0.25">
      <c r="A499" t="s">
        <v>22</v>
      </c>
      <c r="B499" t="s">
        <v>14</v>
      </c>
      <c r="C499" s="2">
        <v>40644</v>
      </c>
      <c r="D499">
        <v>25</v>
      </c>
    </row>
    <row r="500" spans="1:4" x14ac:dyDescent="0.25">
      <c r="A500" t="s">
        <v>22</v>
      </c>
      <c r="B500" t="s">
        <v>15</v>
      </c>
      <c r="C500" s="2">
        <v>40658</v>
      </c>
      <c r="D500">
        <v>19</v>
      </c>
    </row>
    <row r="501" spans="1:4" x14ac:dyDescent="0.25">
      <c r="A501" t="s">
        <v>22</v>
      </c>
      <c r="B501" t="s">
        <v>16</v>
      </c>
      <c r="C501" s="2">
        <v>40650</v>
      </c>
      <c r="D501">
        <v>16</v>
      </c>
    </row>
    <row r="502" spans="1:4" x14ac:dyDescent="0.25">
      <c r="A502" t="s">
        <v>22</v>
      </c>
      <c r="B502" t="s">
        <v>1</v>
      </c>
      <c r="C502" s="2">
        <v>40651</v>
      </c>
      <c r="D502">
        <v>4</v>
      </c>
    </row>
    <row r="503" spans="1:4" x14ac:dyDescent="0.25">
      <c r="A503" t="s">
        <v>22</v>
      </c>
      <c r="B503" t="s">
        <v>2</v>
      </c>
      <c r="C503" s="2">
        <v>40662</v>
      </c>
      <c r="D503">
        <v>19</v>
      </c>
    </row>
    <row r="504" spans="1:4" x14ac:dyDescent="0.25">
      <c r="A504" t="s">
        <v>22</v>
      </c>
      <c r="B504" t="s">
        <v>17</v>
      </c>
      <c r="C504" s="2">
        <v>40642</v>
      </c>
      <c r="D504">
        <v>4</v>
      </c>
    </row>
    <row r="505" spans="1:4" x14ac:dyDescent="0.25">
      <c r="A505" t="s">
        <v>22</v>
      </c>
      <c r="B505" t="s">
        <v>18</v>
      </c>
      <c r="C505" s="2">
        <v>40642</v>
      </c>
      <c r="D505">
        <v>8</v>
      </c>
    </row>
    <row r="506" spans="1:4" x14ac:dyDescent="0.25">
      <c r="A506" t="s">
        <v>22</v>
      </c>
      <c r="B506" t="s">
        <v>8</v>
      </c>
      <c r="C506" s="2">
        <v>40682</v>
      </c>
      <c r="D506">
        <v>5</v>
      </c>
    </row>
    <row r="507" spans="1:4" x14ac:dyDescent="0.25">
      <c r="A507" t="s">
        <v>22</v>
      </c>
      <c r="B507" t="s">
        <v>9</v>
      </c>
      <c r="C507" s="2">
        <v>40684</v>
      </c>
      <c r="D507">
        <v>21</v>
      </c>
    </row>
    <row r="508" spans="1:4" x14ac:dyDescent="0.25">
      <c r="A508" t="s">
        <v>22</v>
      </c>
      <c r="B508" t="s">
        <v>3</v>
      </c>
      <c r="C508" s="2">
        <v>40678</v>
      </c>
      <c r="D508">
        <v>18</v>
      </c>
    </row>
    <row r="509" spans="1:4" x14ac:dyDescent="0.25">
      <c r="A509" t="s">
        <v>22</v>
      </c>
      <c r="B509" t="s">
        <v>4</v>
      </c>
      <c r="C509" s="2">
        <v>40681</v>
      </c>
      <c r="D509">
        <v>17</v>
      </c>
    </row>
    <row r="510" spans="1:4" x14ac:dyDescent="0.25">
      <c r="A510" t="s">
        <v>22</v>
      </c>
      <c r="B510" t="s">
        <v>10</v>
      </c>
      <c r="C510" s="2">
        <v>40666</v>
      </c>
      <c r="D510">
        <v>4</v>
      </c>
    </row>
    <row r="511" spans="1:4" x14ac:dyDescent="0.25">
      <c r="A511" t="s">
        <v>22</v>
      </c>
      <c r="B511" t="s">
        <v>12</v>
      </c>
      <c r="C511" s="2">
        <v>40684</v>
      </c>
      <c r="D511">
        <v>18</v>
      </c>
    </row>
    <row r="512" spans="1:4" x14ac:dyDescent="0.25">
      <c r="A512" t="s">
        <v>22</v>
      </c>
      <c r="B512" t="s">
        <v>11</v>
      </c>
      <c r="C512" s="2">
        <v>40684</v>
      </c>
      <c r="D512">
        <v>18</v>
      </c>
    </row>
    <row r="513" spans="1:4" x14ac:dyDescent="0.25">
      <c r="A513" t="s">
        <v>22</v>
      </c>
      <c r="B513" t="s">
        <v>5</v>
      </c>
      <c r="C513" s="2">
        <v>40684</v>
      </c>
      <c r="D513">
        <v>2</v>
      </c>
    </row>
    <row r="514" spans="1:4" x14ac:dyDescent="0.25">
      <c r="A514" t="s">
        <v>22</v>
      </c>
      <c r="B514" t="s">
        <v>6</v>
      </c>
      <c r="C514" s="2">
        <v>40689</v>
      </c>
      <c r="D514">
        <v>4</v>
      </c>
    </row>
    <row r="515" spans="1:4" x14ac:dyDescent="0.25">
      <c r="A515" t="s">
        <v>22</v>
      </c>
      <c r="B515" t="s">
        <v>7</v>
      </c>
      <c r="C515" s="2">
        <v>40676</v>
      </c>
      <c r="D515">
        <v>20</v>
      </c>
    </row>
    <row r="516" spans="1:4" x14ac:dyDescent="0.25">
      <c r="A516" t="s">
        <v>22</v>
      </c>
      <c r="B516" t="s">
        <v>13</v>
      </c>
      <c r="C516" s="2">
        <v>40682</v>
      </c>
      <c r="D516">
        <v>20</v>
      </c>
    </row>
    <row r="517" spans="1:4" x14ac:dyDescent="0.25">
      <c r="A517" t="s">
        <v>22</v>
      </c>
      <c r="B517" t="s">
        <v>14</v>
      </c>
      <c r="C517" s="2">
        <v>40666</v>
      </c>
      <c r="D517">
        <v>14</v>
      </c>
    </row>
    <row r="518" spans="1:4" x14ac:dyDescent="0.25">
      <c r="A518" t="s">
        <v>22</v>
      </c>
      <c r="B518" t="s">
        <v>15</v>
      </c>
      <c r="C518" s="2">
        <v>40683</v>
      </c>
      <c r="D518">
        <v>12</v>
      </c>
    </row>
    <row r="519" spans="1:4" x14ac:dyDescent="0.25">
      <c r="A519" t="s">
        <v>22</v>
      </c>
      <c r="B519" t="s">
        <v>16</v>
      </c>
      <c r="C519" s="2">
        <v>40686</v>
      </c>
      <c r="D519">
        <v>25</v>
      </c>
    </row>
    <row r="520" spans="1:4" x14ac:dyDescent="0.25">
      <c r="A520" t="s">
        <v>22</v>
      </c>
      <c r="B520" t="s">
        <v>1</v>
      </c>
      <c r="C520" s="2">
        <v>40684</v>
      </c>
      <c r="D520">
        <v>23</v>
      </c>
    </row>
    <row r="521" spans="1:4" x14ac:dyDescent="0.25">
      <c r="A521" t="s">
        <v>22</v>
      </c>
      <c r="B521" t="s">
        <v>2</v>
      </c>
      <c r="C521" s="2">
        <v>40665</v>
      </c>
      <c r="D521">
        <v>13</v>
      </c>
    </row>
    <row r="522" spans="1:4" x14ac:dyDescent="0.25">
      <c r="A522" t="s">
        <v>22</v>
      </c>
      <c r="B522" t="s">
        <v>17</v>
      </c>
      <c r="C522" s="2">
        <v>40676</v>
      </c>
      <c r="D522">
        <v>6</v>
      </c>
    </row>
    <row r="523" spans="1:4" x14ac:dyDescent="0.25">
      <c r="A523" t="s">
        <v>22</v>
      </c>
      <c r="B523" t="s">
        <v>18</v>
      </c>
      <c r="C523" s="2">
        <v>40683</v>
      </c>
      <c r="D523">
        <v>23</v>
      </c>
    </row>
    <row r="524" spans="1:4" x14ac:dyDescent="0.25">
      <c r="A524" t="s">
        <v>22</v>
      </c>
      <c r="B524" t="s">
        <v>8</v>
      </c>
      <c r="C524" s="2">
        <v>40707</v>
      </c>
      <c r="D524">
        <v>23</v>
      </c>
    </row>
    <row r="525" spans="1:4" x14ac:dyDescent="0.25">
      <c r="A525" t="s">
        <v>22</v>
      </c>
      <c r="B525" t="s">
        <v>9</v>
      </c>
      <c r="C525" s="2">
        <v>40699</v>
      </c>
      <c r="D525">
        <v>5</v>
      </c>
    </row>
    <row r="526" spans="1:4" x14ac:dyDescent="0.25">
      <c r="A526" t="s">
        <v>22</v>
      </c>
      <c r="B526" t="s">
        <v>3</v>
      </c>
      <c r="C526" s="2">
        <v>40714</v>
      </c>
      <c r="D526">
        <v>17</v>
      </c>
    </row>
    <row r="527" spans="1:4" x14ac:dyDescent="0.25">
      <c r="A527" t="s">
        <v>22</v>
      </c>
      <c r="B527" t="s">
        <v>4</v>
      </c>
      <c r="C527" s="2">
        <v>40723</v>
      </c>
      <c r="D527">
        <v>16</v>
      </c>
    </row>
    <row r="528" spans="1:4" x14ac:dyDescent="0.25">
      <c r="A528" t="s">
        <v>22</v>
      </c>
      <c r="B528" t="s">
        <v>10</v>
      </c>
      <c r="C528" s="2">
        <v>40712</v>
      </c>
      <c r="D528">
        <v>7</v>
      </c>
    </row>
    <row r="529" spans="1:4" x14ac:dyDescent="0.25">
      <c r="A529" t="s">
        <v>22</v>
      </c>
      <c r="B529" t="s">
        <v>12</v>
      </c>
      <c r="C529" s="2">
        <v>40716</v>
      </c>
      <c r="D529">
        <v>0</v>
      </c>
    </row>
    <row r="530" spans="1:4" x14ac:dyDescent="0.25">
      <c r="A530" t="s">
        <v>22</v>
      </c>
      <c r="B530" t="s">
        <v>11</v>
      </c>
      <c r="C530" s="2">
        <v>40708</v>
      </c>
      <c r="D530">
        <v>7</v>
      </c>
    </row>
    <row r="531" spans="1:4" x14ac:dyDescent="0.25">
      <c r="A531" t="s">
        <v>22</v>
      </c>
      <c r="B531" t="s">
        <v>5</v>
      </c>
      <c r="C531" s="2">
        <v>40706</v>
      </c>
      <c r="D531">
        <v>5</v>
      </c>
    </row>
    <row r="532" spans="1:4" x14ac:dyDescent="0.25">
      <c r="A532" t="s">
        <v>22</v>
      </c>
      <c r="B532" t="s">
        <v>6</v>
      </c>
      <c r="C532" s="2">
        <v>40711</v>
      </c>
      <c r="D532">
        <v>24</v>
      </c>
    </row>
    <row r="533" spans="1:4" x14ac:dyDescent="0.25">
      <c r="A533" t="s">
        <v>22</v>
      </c>
      <c r="B533" t="s">
        <v>7</v>
      </c>
      <c r="C533" s="2">
        <v>40721</v>
      </c>
      <c r="D533">
        <v>20</v>
      </c>
    </row>
    <row r="534" spans="1:4" x14ac:dyDescent="0.25">
      <c r="A534" t="s">
        <v>22</v>
      </c>
      <c r="B534" t="s">
        <v>13</v>
      </c>
      <c r="C534" s="2">
        <v>40721</v>
      </c>
      <c r="D534">
        <v>10</v>
      </c>
    </row>
    <row r="535" spans="1:4" x14ac:dyDescent="0.25">
      <c r="A535" t="s">
        <v>22</v>
      </c>
      <c r="B535" t="s">
        <v>14</v>
      </c>
      <c r="C535" s="2">
        <v>40700</v>
      </c>
      <c r="D535">
        <v>1</v>
      </c>
    </row>
    <row r="536" spans="1:4" x14ac:dyDescent="0.25">
      <c r="A536" t="s">
        <v>22</v>
      </c>
      <c r="B536" t="s">
        <v>15</v>
      </c>
      <c r="C536" s="2">
        <v>40713</v>
      </c>
      <c r="D536">
        <v>22</v>
      </c>
    </row>
    <row r="537" spans="1:4" x14ac:dyDescent="0.25">
      <c r="A537" t="s">
        <v>22</v>
      </c>
      <c r="B537" t="s">
        <v>16</v>
      </c>
      <c r="C537" s="2">
        <v>40719</v>
      </c>
      <c r="D537">
        <v>5</v>
      </c>
    </row>
    <row r="538" spans="1:4" x14ac:dyDescent="0.25">
      <c r="A538" t="s">
        <v>22</v>
      </c>
      <c r="B538" t="s">
        <v>1</v>
      </c>
      <c r="C538" s="2">
        <v>40704</v>
      </c>
      <c r="D538">
        <v>21</v>
      </c>
    </row>
    <row r="539" spans="1:4" x14ac:dyDescent="0.25">
      <c r="A539" t="s">
        <v>22</v>
      </c>
      <c r="B539" t="s">
        <v>2</v>
      </c>
      <c r="C539" s="2">
        <v>40708</v>
      </c>
      <c r="D539">
        <v>4</v>
      </c>
    </row>
    <row r="540" spans="1:4" x14ac:dyDescent="0.25">
      <c r="A540" t="s">
        <v>22</v>
      </c>
      <c r="B540" t="s">
        <v>17</v>
      </c>
      <c r="C540" s="2">
        <v>40716</v>
      </c>
      <c r="D540">
        <v>13</v>
      </c>
    </row>
    <row r="541" spans="1:4" x14ac:dyDescent="0.25">
      <c r="A541" t="s">
        <v>22</v>
      </c>
      <c r="B541" t="s">
        <v>18</v>
      </c>
      <c r="C541" s="2">
        <v>40721</v>
      </c>
      <c r="D541">
        <v>1</v>
      </c>
    </row>
    <row r="542" spans="1:4" x14ac:dyDescent="0.25">
      <c r="A542" t="s">
        <v>22</v>
      </c>
      <c r="B542" t="s">
        <v>8</v>
      </c>
      <c r="C542" s="2">
        <v>40752</v>
      </c>
      <c r="D542">
        <v>20</v>
      </c>
    </row>
    <row r="543" spans="1:4" x14ac:dyDescent="0.25">
      <c r="A543" t="s">
        <v>22</v>
      </c>
      <c r="B543" t="s">
        <v>9</v>
      </c>
      <c r="C543" s="2">
        <v>40741</v>
      </c>
      <c r="D543">
        <v>7</v>
      </c>
    </row>
    <row r="544" spans="1:4" x14ac:dyDescent="0.25">
      <c r="A544" t="s">
        <v>22</v>
      </c>
      <c r="B544" t="s">
        <v>3</v>
      </c>
      <c r="C544" s="2">
        <v>40745</v>
      </c>
      <c r="D544">
        <v>4</v>
      </c>
    </row>
    <row r="545" spans="1:4" x14ac:dyDescent="0.25">
      <c r="A545" t="s">
        <v>22</v>
      </c>
      <c r="B545" t="s">
        <v>4</v>
      </c>
      <c r="C545" s="2">
        <v>40729</v>
      </c>
      <c r="D545">
        <v>7</v>
      </c>
    </row>
    <row r="546" spans="1:4" x14ac:dyDescent="0.25">
      <c r="A546" t="s">
        <v>22</v>
      </c>
      <c r="B546" t="s">
        <v>10</v>
      </c>
      <c r="C546" s="2">
        <v>40753</v>
      </c>
      <c r="D546">
        <v>8</v>
      </c>
    </row>
    <row r="547" spans="1:4" x14ac:dyDescent="0.25">
      <c r="A547" t="s">
        <v>22</v>
      </c>
      <c r="B547" t="s">
        <v>12</v>
      </c>
      <c r="C547" s="2">
        <v>40739</v>
      </c>
      <c r="D547">
        <v>3</v>
      </c>
    </row>
    <row r="548" spans="1:4" x14ac:dyDescent="0.25">
      <c r="A548" t="s">
        <v>22</v>
      </c>
      <c r="B548" t="s">
        <v>11</v>
      </c>
      <c r="C548" s="2">
        <v>40727</v>
      </c>
      <c r="D548">
        <v>16</v>
      </c>
    </row>
    <row r="549" spans="1:4" x14ac:dyDescent="0.25">
      <c r="A549" t="s">
        <v>22</v>
      </c>
      <c r="B549" t="s">
        <v>5</v>
      </c>
      <c r="C549" s="2">
        <v>40733</v>
      </c>
      <c r="D549">
        <v>12</v>
      </c>
    </row>
    <row r="550" spans="1:4" x14ac:dyDescent="0.25">
      <c r="A550" t="s">
        <v>22</v>
      </c>
      <c r="B550" t="s">
        <v>6</v>
      </c>
      <c r="C550" s="2">
        <v>40735</v>
      </c>
      <c r="D550">
        <v>2</v>
      </c>
    </row>
    <row r="551" spans="1:4" x14ac:dyDescent="0.25">
      <c r="A551" t="s">
        <v>22</v>
      </c>
      <c r="B551" t="s">
        <v>7</v>
      </c>
      <c r="C551" s="2">
        <v>40738</v>
      </c>
      <c r="D551">
        <v>9</v>
      </c>
    </row>
    <row r="552" spans="1:4" x14ac:dyDescent="0.25">
      <c r="A552" t="s">
        <v>22</v>
      </c>
      <c r="B552" t="s">
        <v>13</v>
      </c>
      <c r="C552" s="2">
        <v>40734</v>
      </c>
      <c r="D552">
        <v>3</v>
      </c>
    </row>
    <row r="553" spans="1:4" x14ac:dyDescent="0.25">
      <c r="A553" t="s">
        <v>22</v>
      </c>
      <c r="B553" t="s">
        <v>14</v>
      </c>
      <c r="C553" s="2">
        <v>40745</v>
      </c>
      <c r="D553">
        <v>5</v>
      </c>
    </row>
    <row r="554" spans="1:4" x14ac:dyDescent="0.25">
      <c r="A554" t="s">
        <v>22</v>
      </c>
      <c r="B554" t="s">
        <v>15</v>
      </c>
      <c r="C554" s="2">
        <v>40736</v>
      </c>
      <c r="D554">
        <v>1</v>
      </c>
    </row>
    <row r="555" spans="1:4" x14ac:dyDescent="0.25">
      <c r="A555" t="s">
        <v>22</v>
      </c>
      <c r="B555" t="s">
        <v>16</v>
      </c>
      <c r="C555" s="2">
        <v>40739</v>
      </c>
      <c r="D555">
        <v>16</v>
      </c>
    </row>
    <row r="556" spans="1:4" x14ac:dyDescent="0.25">
      <c r="A556" t="s">
        <v>22</v>
      </c>
      <c r="B556" t="s">
        <v>1</v>
      </c>
      <c r="C556" s="2">
        <v>40727</v>
      </c>
      <c r="D556">
        <v>6</v>
      </c>
    </row>
    <row r="557" spans="1:4" x14ac:dyDescent="0.25">
      <c r="A557" t="s">
        <v>22</v>
      </c>
      <c r="B557" t="s">
        <v>2</v>
      </c>
      <c r="C557" s="2">
        <v>40727</v>
      </c>
      <c r="D557">
        <v>8</v>
      </c>
    </row>
    <row r="558" spans="1:4" x14ac:dyDescent="0.25">
      <c r="A558" t="s">
        <v>22</v>
      </c>
      <c r="B558" t="s">
        <v>17</v>
      </c>
      <c r="C558" s="2">
        <v>40737</v>
      </c>
      <c r="D558">
        <v>7</v>
      </c>
    </row>
    <row r="559" spans="1:4" x14ac:dyDescent="0.25">
      <c r="A559" t="s">
        <v>22</v>
      </c>
      <c r="B559" t="s">
        <v>18</v>
      </c>
      <c r="C559" s="2">
        <v>40751</v>
      </c>
      <c r="D559">
        <v>23</v>
      </c>
    </row>
    <row r="560" spans="1:4" x14ac:dyDescent="0.25">
      <c r="A560" t="s">
        <v>22</v>
      </c>
      <c r="B560" t="s">
        <v>8</v>
      </c>
      <c r="C560" s="2">
        <v>40776</v>
      </c>
      <c r="D560">
        <v>11</v>
      </c>
    </row>
    <row r="561" spans="1:4" x14ac:dyDescent="0.25">
      <c r="A561" t="s">
        <v>22</v>
      </c>
      <c r="B561" t="s">
        <v>9</v>
      </c>
      <c r="C561" s="2">
        <v>40756</v>
      </c>
      <c r="D561">
        <v>19</v>
      </c>
    </row>
    <row r="562" spans="1:4" x14ac:dyDescent="0.25">
      <c r="A562" t="s">
        <v>22</v>
      </c>
      <c r="B562" t="s">
        <v>3</v>
      </c>
      <c r="C562" s="2">
        <v>40764</v>
      </c>
      <c r="D562">
        <v>24</v>
      </c>
    </row>
    <row r="563" spans="1:4" x14ac:dyDescent="0.25">
      <c r="A563" t="s">
        <v>22</v>
      </c>
      <c r="B563" t="s">
        <v>4</v>
      </c>
      <c r="C563" s="2">
        <v>40757</v>
      </c>
      <c r="D563">
        <v>22</v>
      </c>
    </row>
    <row r="564" spans="1:4" x14ac:dyDescent="0.25">
      <c r="A564" t="s">
        <v>22</v>
      </c>
      <c r="B564" t="s">
        <v>10</v>
      </c>
      <c r="C564" s="2">
        <v>40779</v>
      </c>
      <c r="D564">
        <v>24</v>
      </c>
    </row>
    <row r="565" spans="1:4" x14ac:dyDescent="0.25">
      <c r="A565" t="s">
        <v>22</v>
      </c>
      <c r="B565" t="s">
        <v>12</v>
      </c>
      <c r="C565" s="2">
        <v>40777</v>
      </c>
      <c r="D565">
        <v>9</v>
      </c>
    </row>
    <row r="566" spans="1:4" x14ac:dyDescent="0.25">
      <c r="A566" t="s">
        <v>22</v>
      </c>
      <c r="B566" t="s">
        <v>11</v>
      </c>
      <c r="C566" s="2">
        <v>40772</v>
      </c>
      <c r="D566">
        <v>16</v>
      </c>
    </row>
    <row r="567" spans="1:4" x14ac:dyDescent="0.25">
      <c r="A567" t="s">
        <v>22</v>
      </c>
      <c r="B567" t="s">
        <v>5</v>
      </c>
      <c r="C567" s="2">
        <v>40771</v>
      </c>
      <c r="D567">
        <v>1</v>
      </c>
    </row>
    <row r="568" spans="1:4" x14ac:dyDescent="0.25">
      <c r="A568" t="s">
        <v>22</v>
      </c>
      <c r="B568" t="s">
        <v>6</v>
      </c>
      <c r="C568" s="2">
        <v>40773</v>
      </c>
      <c r="D568">
        <v>14</v>
      </c>
    </row>
    <row r="569" spans="1:4" x14ac:dyDescent="0.25">
      <c r="A569" t="s">
        <v>22</v>
      </c>
      <c r="B569" t="s">
        <v>7</v>
      </c>
      <c r="C569" s="2">
        <v>40773</v>
      </c>
      <c r="D569">
        <v>1</v>
      </c>
    </row>
    <row r="570" spans="1:4" x14ac:dyDescent="0.25">
      <c r="A570" t="s">
        <v>22</v>
      </c>
      <c r="B570" t="s">
        <v>13</v>
      </c>
      <c r="C570" s="2">
        <v>40774</v>
      </c>
      <c r="D570">
        <v>7</v>
      </c>
    </row>
    <row r="571" spans="1:4" x14ac:dyDescent="0.25">
      <c r="A571" t="s">
        <v>22</v>
      </c>
      <c r="B571" t="s">
        <v>14</v>
      </c>
      <c r="C571" s="2">
        <v>40758</v>
      </c>
      <c r="D571">
        <v>23</v>
      </c>
    </row>
    <row r="572" spans="1:4" x14ac:dyDescent="0.25">
      <c r="A572" t="s">
        <v>22</v>
      </c>
      <c r="B572" t="s">
        <v>15</v>
      </c>
      <c r="C572" s="2">
        <v>40756</v>
      </c>
      <c r="D572">
        <v>22</v>
      </c>
    </row>
    <row r="573" spans="1:4" x14ac:dyDescent="0.25">
      <c r="A573" t="s">
        <v>22</v>
      </c>
      <c r="B573" t="s">
        <v>16</v>
      </c>
      <c r="C573" s="2">
        <v>40768</v>
      </c>
      <c r="D573">
        <v>21</v>
      </c>
    </row>
    <row r="574" spans="1:4" x14ac:dyDescent="0.25">
      <c r="A574" t="s">
        <v>22</v>
      </c>
      <c r="B574" t="s">
        <v>1</v>
      </c>
      <c r="C574" s="2">
        <v>40768</v>
      </c>
      <c r="D574">
        <v>19</v>
      </c>
    </row>
    <row r="575" spans="1:4" x14ac:dyDescent="0.25">
      <c r="A575" t="s">
        <v>22</v>
      </c>
      <c r="B575" t="s">
        <v>2</v>
      </c>
      <c r="C575" s="2">
        <v>40774</v>
      </c>
      <c r="D575">
        <v>12</v>
      </c>
    </row>
    <row r="576" spans="1:4" x14ac:dyDescent="0.25">
      <c r="A576" t="s">
        <v>22</v>
      </c>
      <c r="B576" t="s">
        <v>17</v>
      </c>
      <c r="C576" s="2">
        <v>40775</v>
      </c>
      <c r="D576">
        <v>13</v>
      </c>
    </row>
    <row r="577" spans="1:4" x14ac:dyDescent="0.25">
      <c r="A577" t="s">
        <v>22</v>
      </c>
      <c r="B577" t="s">
        <v>18</v>
      </c>
      <c r="C577" s="2">
        <v>40764</v>
      </c>
      <c r="D577">
        <v>9</v>
      </c>
    </row>
    <row r="578" spans="1:4" x14ac:dyDescent="0.25">
      <c r="A578" t="s">
        <v>22</v>
      </c>
      <c r="B578" t="s">
        <v>8</v>
      </c>
      <c r="C578" s="2">
        <v>40788</v>
      </c>
      <c r="D578">
        <v>23</v>
      </c>
    </row>
    <row r="579" spans="1:4" x14ac:dyDescent="0.25">
      <c r="A579" t="s">
        <v>22</v>
      </c>
      <c r="B579" t="s">
        <v>9</v>
      </c>
      <c r="C579" s="2">
        <v>40815</v>
      </c>
      <c r="D579">
        <v>13</v>
      </c>
    </row>
    <row r="580" spans="1:4" x14ac:dyDescent="0.25">
      <c r="A580" t="s">
        <v>22</v>
      </c>
      <c r="B580" t="s">
        <v>3</v>
      </c>
      <c r="C580" s="2">
        <v>40791</v>
      </c>
      <c r="D580">
        <v>24</v>
      </c>
    </row>
    <row r="581" spans="1:4" x14ac:dyDescent="0.25">
      <c r="A581" t="s">
        <v>22</v>
      </c>
      <c r="B581" t="s">
        <v>4</v>
      </c>
      <c r="C581" s="2">
        <v>40795</v>
      </c>
      <c r="D581">
        <v>19</v>
      </c>
    </row>
    <row r="582" spans="1:4" x14ac:dyDescent="0.25">
      <c r="A582" t="s">
        <v>22</v>
      </c>
      <c r="B582" t="s">
        <v>10</v>
      </c>
      <c r="C582" s="2">
        <v>40792</v>
      </c>
      <c r="D582">
        <v>17</v>
      </c>
    </row>
    <row r="583" spans="1:4" x14ac:dyDescent="0.25">
      <c r="A583" t="s">
        <v>22</v>
      </c>
      <c r="B583" t="s">
        <v>12</v>
      </c>
      <c r="C583" s="2">
        <v>40814</v>
      </c>
      <c r="D583">
        <v>9</v>
      </c>
    </row>
    <row r="584" spans="1:4" x14ac:dyDescent="0.25">
      <c r="A584" t="s">
        <v>22</v>
      </c>
      <c r="B584" t="s">
        <v>11</v>
      </c>
      <c r="C584" s="2">
        <v>40810</v>
      </c>
      <c r="D584">
        <v>7</v>
      </c>
    </row>
    <row r="585" spans="1:4" x14ac:dyDescent="0.25">
      <c r="A585" t="s">
        <v>22</v>
      </c>
      <c r="B585" t="s">
        <v>5</v>
      </c>
      <c r="C585" s="2">
        <v>40788</v>
      </c>
      <c r="D585">
        <v>9</v>
      </c>
    </row>
    <row r="586" spans="1:4" x14ac:dyDescent="0.25">
      <c r="A586" t="s">
        <v>22</v>
      </c>
      <c r="B586" t="s">
        <v>6</v>
      </c>
      <c r="C586" s="2">
        <v>40808</v>
      </c>
      <c r="D586">
        <v>22</v>
      </c>
    </row>
    <row r="587" spans="1:4" x14ac:dyDescent="0.25">
      <c r="A587" t="s">
        <v>22</v>
      </c>
      <c r="B587" t="s">
        <v>7</v>
      </c>
      <c r="C587" s="2">
        <v>40796</v>
      </c>
      <c r="D587">
        <v>14</v>
      </c>
    </row>
    <row r="588" spans="1:4" x14ac:dyDescent="0.25">
      <c r="A588" t="s">
        <v>22</v>
      </c>
      <c r="B588" t="s">
        <v>13</v>
      </c>
      <c r="C588" s="2">
        <v>40800</v>
      </c>
      <c r="D588">
        <v>24</v>
      </c>
    </row>
    <row r="589" spans="1:4" x14ac:dyDescent="0.25">
      <c r="A589" t="s">
        <v>22</v>
      </c>
      <c r="B589" t="s">
        <v>14</v>
      </c>
      <c r="C589" s="2">
        <v>40789</v>
      </c>
      <c r="D589">
        <v>13</v>
      </c>
    </row>
    <row r="590" spans="1:4" x14ac:dyDescent="0.25">
      <c r="A590" t="s">
        <v>22</v>
      </c>
      <c r="B590" t="s">
        <v>15</v>
      </c>
      <c r="C590" s="2">
        <v>40802</v>
      </c>
      <c r="D590">
        <v>10</v>
      </c>
    </row>
    <row r="591" spans="1:4" x14ac:dyDescent="0.25">
      <c r="A591" t="s">
        <v>22</v>
      </c>
      <c r="B591" t="s">
        <v>16</v>
      </c>
      <c r="C591" s="2">
        <v>40792</v>
      </c>
      <c r="D591">
        <v>20</v>
      </c>
    </row>
    <row r="592" spans="1:4" x14ac:dyDescent="0.25">
      <c r="A592" t="s">
        <v>22</v>
      </c>
      <c r="B592" t="s">
        <v>1</v>
      </c>
      <c r="C592" s="2">
        <v>40807</v>
      </c>
      <c r="D592">
        <v>17</v>
      </c>
    </row>
    <row r="593" spans="1:4" x14ac:dyDescent="0.25">
      <c r="A593" t="s">
        <v>22</v>
      </c>
      <c r="B593" t="s">
        <v>2</v>
      </c>
      <c r="C593" s="2">
        <v>40807</v>
      </c>
      <c r="D593">
        <v>9</v>
      </c>
    </row>
    <row r="594" spans="1:4" x14ac:dyDescent="0.25">
      <c r="A594" t="s">
        <v>22</v>
      </c>
      <c r="B594" t="s">
        <v>17</v>
      </c>
      <c r="C594" s="2">
        <v>40809</v>
      </c>
      <c r="D594">
        <v>14</v>
      </c>
    </row>
    <row r="595" spans="1:4" x14ac:dyDescent="0.25">
      <c r="A595" t="s">
        <v>22</v>
      </c>
      <c r="B595" t="s">
        <v>18</v>
      </c>
      <c r="C595" s="2">
        <v>40788</v>
      </c>
      <c r="D595">
        <v>25</v>
      </c>
    </row>
    <row r="596" spans="1:4" x14ac:dyDescent="0.25">
      <c r="A596" t="s">
        <v>22</v>
      </c>
      <c r="B596" t="s">
        <v>8</v>
      </c>
      <c r="C596" s="2">
        <v>40823</v>
      </c>
      <c r="D596">
        <v>25</v>
      </c>
    </row>
    <row r="597" spans="1:4" x14ac:dyDescent="0.25">
      <c r="A597" t="s">
        <v>22</v>
      </c>
      <c r="B597" t="s">
        <v>9</v>
      </c>
      <c r="C597" s="2">
        <v>40832</v>
      </c>
      <c r="D597">
        <v>2</v>
      </c>
    </row>
    <row r="598" spans="1:4" x14ac:dyDescent="0.25">
      <c r="A598" t="s">
        <v>22</v>
      </c>
      <c r="B598" t="s">
        <v>3</v>
      </c>
      <c r="C598" s="2">
        <v>40823</v>
      </c>
      <c r="D598">
        <v>10</v>
      </c>
    </row>
    <row r="599" spans="1:4" x14ac:dyDescent="0.25">
      <c r="A599" t="s">
        <v>22</v>
      </c>
      <c r="B599" t="s">
        <v>4</v>
      </c>
      <c r="C599" s="2">
        <v>40838</v>
      </c>
      <c r="D599">
        <v>24</v>
      </c>
    </row>
    <row r="600" spans="1:4" x14ac:dyDescent="0.25">
      <c r="A600" t="s">
        <v>22</v>
      </c>
      <c r="B600" t="s">
        <v>10</v>
      </c>
      <c r="C600" s="2">
        <v>40835</v>
      </c>
      <c r="D600">
        <v>19</v>
      </c>
    </row>
    <row r="601" spans="1:4" x14ac:dyDescent="0.25">
      <c r="A601" t="s">
        <v>22</v>
      </c>
      <c r="B601" t="s">
        <v>12</v>
      </c>
      <c r="C601" s="2">
        <v>40843</v>
      </c>
      <c r="D601">
        <v>23</v>
      </c>
    </row>
    <row r="602" spans="1:4" x14ac:dyDescent="0.25">
      <c r="A602" t="s">
        <v>22</v>
      </c>
      <c r="B602" t="s">
        <v>11</v>
      </c>
      <c r="C602" s="2">
        <v>40827</v>
      </c>
      <c r="D602">
        <v>6</v>
      </c>
    </row>
    <row r="603" spans="1:4" x14ac:dyDescent="0.25">
      <c r="A603" t="s">
        <v>22</v>
      </c>
      <c r="B603" t="s">
        <v>5</v>
      </c>
      <c r="C603" s="2">
        <v>40827</v>
      </c>
      <c r="D603">
        <v>16</v>
      </c>
    </row>
    <row r="604" spans="1:4" x14ac:dyDescent="0.25">
      <c r="A604" t="s">
        <v>22</v>
      </c>
      <c r="B604" t="s">
        <v>6</v>
      </c>
      <c r="C604" s="2">
        <v>40832</v>
      </c>
      <c r="D604">
        <v>15</v>
      </c>
    </row>
    <row r="605" spans="1:4" x14ac:dyDescent="0.25">
      <c r="A605" t="s">
        <v>22</v>
      </c>
      <c r="B605" t="s">
        <v>7</v>
      </c>
      <c r="C605" s="2">
        <v>40820</v>
      </c>
      <c r="D605">
        <v>16</v>
      </c>
    </row>
    <row r="606" spans="1:4" x14ac:dyDescent="0.25">
      <c r="A606" t="s">
        <v>22</v>
      </c>
      <c r="B606" t="s">
        <v>13</v>
      </c>
      <c r="C606" s="2">
        <v>40830</v>
      </c>
      <c r="D606">
        <v>10</v>
      </c>
    </row>
    <row r="607" spans="1:4" x14ac:dyDescent="0.25">
      <c r="A607" t="s">
        <v>22</v>
      </c>
      <c r="B607" t="s">
        <v>14</v>
      </c>
      <c r="C607" s="2">
        <v>40840</v>
      </c>
      <c r="D607">
        <v>25</v>
      </c>
    </row>
    <row r="608" spans="1:4" x14ac:dyDescent="0.25">
      <c r="A608" t="s">
        <v>22</v>
      </c>
      <c r="B608" t="s">
        <v>15</v>
      </c>
      <c r="C608" s="2">
        <v>40828</v>
      </c>
      <c r="D608">
        <v>9</v>
      </c>
    </row>
    <row r="609" spans="1:4" x14ac:dyDescent="0.25">
      <c r="A609" t="s">
        <v>22</v>
      </c>
      <c r="B609" t="s">
        <v>16</v>
      </c>
      <c r="C609" s="2">
        <v>40845</v>
      </c>
      <c r="D609">
        <v>23</v>
      </c>
    </row>
    <row r="610" spans="1:4" x14ac:dyDescent="0.25">
      <c r="A610" t="s">
        <v>22</v>
      </c>
      <c r="B610" t="s">
        <v>1</v>
      </c>
      <c r="C610" s="2">
        <v>40843</v>
      </c>
      <c r="D610">
        <v>9</v>
      </c>
    </row>
    <row r="611" spans="1:4" x14ac:dyDescent="0.25">
      <c r="A611" t="s">
        <v>22</v>
      </c>
      <c r="B611" t="s">
        <v>2</v>
      </c>
      <c r="C611" s="2">
        <v>40831</v>
      </c>
      <c r="D611">
        <v>19</v>
      </c>
    </row>
    <row r="612" spans="1:4" x14ac:dyDescent="0.25">
      <c r="A612" t="s">
        <v>22</v>
      </c>
      <c r="B612" t="s">
        <v>17</v>
      </c>
      <c r="C612" s="2">
        <v>40828</v>
      </c>
      <c r="D612">
        <v>11</v>
      </c>
    </row>
    <row r="613" spans="1:4" x14ac:dyDescent="0.25">
      <c r="A613" t="s">
        <v>22</v>
      </c>
      <c r="B613" t="s">
        <v>18</v>
      </c>
      <c r="C613" s="2">
        <v>40846</v>
      </c>
      <c r="D613">
        <v>7</v>
      </c>
    </row>
    <row r="614" spans="1:4" x14ac:dyDescent="0.25">
      <c r="A614" t="s">
        <v>22</v>
      </c>
      <c r="B614" t="s">
        <v>8</v>
      </c>
      <c r="C614" s="2">
        <v>40857</v>
      </c>
      <c r="D614">
        <v>1</v>
      </c>
    </row>
    <row r="615" spans="1:4" x14ac:dyDescent="0.25">
      <c r="A615" t="s">
        <v>22</v>
      </c>
      <c r="B615" t="s">
        <v>9</v>
      </c>
      <c r="C615" s="2">
        <v>40858</v>
      </c>
      <c r="D615">
        <v>10</v>
      </c>
    </row>
    <row r="616" spans="1:4" x14ac:dyDescent="0.25">
      <c r="A616" t="s">
        <v>22</v>
      </c>
      <c r="B616" t="s">
        <v>3</v>
      </c>
      <c r="C616" s="2">
        <v>40849</v>
      </c>
      <c r="D616">
        <v>21</v>
      </c>
    </row>
    <row r="617" spans="1:4" x14ac:dyDescent="0.25">
      <c r="A617" t="s">
        <v>22</v>
      </c>
      <c r="B617" t="s">
        <v>4</v>
      </c>
      <c r="C617" s="2">
        <v>40870</v>
      </c>
      <c r="D617">
        <v>22</v>
      </c>
    </row>
    <row r="618" spans="1:4" x14ac:dyDescent="0.25">
      <c r="A618" t="s">
        <v>22</v>
      </c>
      <c r="B618" t="s">
        <v>10</v>
      </c>
      <c r="C618" s="2">
        <v>40862</v>
      </c>
      <c r="D618">
        <v>11</v>
      </c>
    </row>
    <row r="619" spans="1:4" x14ac:dyDescent="0.25">
      <c r="A619" t="s">
        <v>22</v>
      </c>
      <c r="B619" t="s">
        <v>12</v>
      </c>
      <c r="C619" s="2">
        <v>40876</v>
      </c>
      <c r="D619">
        <v>14</v>
      </c>
    </row>
    <row r="620" spans="1:4" x14ac:dyDescent="0.25">
      <c r="A620" t="s">
        <v>22</v>
      </c>
      <c r="B620" t="s">
        <v>11</v>
      </c>
      <c r="C620" s="2">
        <v>40858</v>
      </c>
      <c r="D620">
        <v>14</v>
      </c>
    </row>
    <row r="621" spans="1:4" x14ac:dyDescent="0.25">
      <c r="A621" t="s">
        <v>22</v>
      </c>
      <c r="B621" t="s">
        <v>5</v>
      </c>
      <c r="C621" s="2">
        <v>40861</v>
      </c>
      <c r="D621">
        <v>5</v>
      </c>
    </row>
    <row r="622" spans="1:4" x14ac:dyDescent="0.25">
      <c r="A622" t="s">
        <v>22</v>
      </c>
      <c r="B622" t="s">
        <v>6</v>
      </c>
      <c r="C622" s="2">
        <v>40860</v>
      </c>
      <c r="D622">
        <v>21</v>
      </c>
    </row>
    <row r="623" spans="1:4" x14ac:dyDescent="0.25">
      <c r="A623" t="s">
        <v>22</v>
      </c>
      <c r="B623" t="s">
        <v>7</v>
      </c>
      <c r="C623" s="2">
        <v>40868</v>
      </c>
      <c r="D623">
        <v>7</v>
      </c>
    </row>
    <row r="624" spans="1:4" x14ac:dyDescent="0.25">
      <c r="A624" t="s">
        <v>22</v>
      </c>
      <c r="B624" t="s">
        <v>13</v>
      </c>
      <c r="C624" s="2">
        <v>40855</v>
      </c>
      <c r="D624">
        <v>5</v>
      </c>
    </row>
    <row r="625" spans="1:4" x14ac:dyDescent="0.25">
      <c r="A625" t="s">
        <v>22</v>
      </c>
      <c r="B625" t="s">
        <v>14</v>
      </c>
      <c r="C625" s="2">
        <v>40873</v>
      </c>
      <c r="D625">
        <v>14</v>
      </c>
    </row>
    <row r="626" spans="1:4" x14ac:dyDescent="0.25">
      <c r="A626" t="s">
        <v>22</v>
      </c>
      <c r="B626" t="s">
        <v>15</v>
      </c>
      <c r="C626" s="2">
        <v>40854</v>
      </c>
      <c r="D626">
        <v>21</v>
      </c>
    </row>
    <row r="627" spans="1:4" x14ac:dyDescent="0.25">
      <c r="A627" t="s">
        <v>22</v>
      </c>
      <c r="B627" t="s">
        <v>16</v>
      </c>
      <c r="C627" s="2">
        <v>40874</v>
      </c>
      <c r="D627">
        <v>15</v>
      </c>
    </row>
    <row r="628" spans="1:4" x14ac:dyDescent="0.25">
      <c r="A628" t="s">
        <v>22</v>
      </c>
      <c r="B628" t="s">
        <v>1</v>
      </c>
      <c r="C628" s="2">
        <v>40854</v>
      </c>
      <c r="D628">
        <v>2</v>
      </c>
    </row>
    <row r="629" spans="1:4" x14ac:dyDescent="0.25">
      <c r="A629" t="s">
        <v>22</v>
      </c>
      <c r="B629" t="s">
        <v>2</v>
      </c>
      <c r="C629" s="2">
        <v>40848</v>
      </c>
      <c r="D629">
        <v>8</v>
      </c>
    </row>
    <row r="630" spans="1:4" x14ac:dyDescent="0.25">
      <c r="A630" t="s">
        <v>22</v>
      </c>
      <c r="B630" t="s">
        <v>17</v>
      </c>
      <c r="C630" s="2">
        <v>40850</v>
      </c>
      <c r="D630">
        <v>24</v>
      </c>
    </row>
    <row r="631" spans="1:4" x14ac:dyDescent="0.25">
      <c r="A631" t="s">
        <v>22</v>
      </c>
      <c r="B631" t="s">
        <v>18</v>
      </c>
      <c r="C631" s="2">
        <v>40873</v>
      </c>
      <c r="D631">
        <v>13</v>
      </c>
    </row>
    <row r="632" spans="1:4" x14ac:dyDescent="0.25">
      <c r="A632" t="s">
        <v>22</v>
      </c>
      <c r="B632" t="s">
        <v>8</v>
      </c>
      <c r="C632" s="2">
        <v>40889</v>
      </c>
      <c r="D632">
        <v>15</v>
      </c>
    </row>
    <row r="633" spans="1:4" x14ac:dyDescent="0.25">
      <c r="A633" t="s">
        <v>22</v>
      </c>
      <c r="B633" t="s">
        <v>9</v>
      </c>
      <c r="C633" s="2">
        <v>40899</v>
      </c>
      <c r="D633">
        <v>3</v>
      </c>
    </row>
    <row r="634" spans="1:4" x14ac:dyDescent="0.25">
      <c r="A634" t="s">
        <v>22</v>
      </c>
      <c r="B634" t="s">
        <v>3</v>
      </c>
      <c r="C634" s="2">
        <v>40904</v>
      </c>
      <c r="D634">
        <v>9</v>
      </c>
    </row>
    <row r="635" spans="1:4" x14ac:dyDescent="0.25">
      <c r="A635" t="s">
        <v>22</v>
      </c>
      <c r="B635" t="s">
        <v>4</v>
      </c>
      <c r="C635" s="2">
        <v>40882</v>
      </c>
      <c r="D635">
        <v>15</v>
      </c>
    </row>
    <row r="636" spans="1:4" x14ac:dyDescent="0.25">
      <c r="A636" t="s">
        <v>22</v>
      </c>
      <c r="B636" t="s">
        <v>10</v>
      </c>
      <c r="C636" s="2">
        <v>40897</v>
      </c>
      <c r="D636">
        <v>12</v>
      </c>
    </row>
    <row r="637" spans="1:4" x14ac:dyDescent="0.25">
      <c r="A637" t="s">
        <v>22</v>
      </c>
      <c r="B637" t="s">
        <v>12</v>
      </c>
      <c r="C637" s="2">
        <v>40887</v>
      </c>
      <c r="D637">
        <v>4</v>
      </c>
    </row>
    <row r="638" spans="1:4" x14ac:dyDescent="0.25">
      <c r="A638" t="s">
        <v>22</v>
      </c>
      <c r="B638" t="s">
        <v>11</v>
      </c>
      <c r="C638" s="2">
        <v>40878</v>
      </c>
      <c r="D638">
        <v>4</v>
      </c>
    </row>
    <row r="639" spans="1:4" x14ac:dyDescent="0.25">
      <c r="A639" t="s">
        <v>22</v>
      </c>
      <c r="B639" t="s">
        <v>5</v>
      </c>
      <c r="C639" s="2">
        <v>40896</v>
      </c>
      <c r="D639">
        <v>4</v>
      </c>
    </row>
    <row r="640" spans="1:4" x14ac:dyDescent="0.25">
      <c r="A640" t="s">
        <v>22</v>
      </c>
      <c r="B640" t="s">
        <v>6</v>
      </c>
      <c r="C640" s="2">
        <v>40884</v>
      </c>
      <c r="D640">
        <v>17</v>
      </c>
    </row>
    <row r="641" spans="1:4" x14ac:dyDescent="0.25">
      <c r="A641" t="s">
        <v>22</v>
      </c>
      <c r="B641" t="s">
        <v>7</v>
      </c>
      <c r="C641" s="2">
        <v>40900</v>
      </c>
      <c r="D641">
        <v>21</v>
      </c>
    </row>
    <row r="642" spans="1:4" x14ac:dyDescent="0.25">
      <c r="A642" t="s">
        <v>22</v>
      </c>
      <c r="B642" t="s">
        <v>13</v>
      </c>
      <c r="C642" s="2">
        <v>40881</v>
      </c>
      <c r="D642">
        <v>12</v>
      </c>
    </row>
    <row r="643" spans="1:4" x14ac:dyDescent="0.25">
      <c r="A643" t="s">
        <v>22</v>
      </c>
      <c r="B643" t="s">
        <v>14</v>
      </c>
      <c r="C643" s="2">
        <v>40885</v>
      </c>
      <c r="D643">
        <v>1</v>
      </c>
    </row>
    <row r="644" spans="1:4" x14ac:dyDescent="0.25">
      <c r="A644" t="s">
        <v>22</v>
      </c>
      <c r="B644" t="s">
        <v>15</v>
      </c>
      <c r="C644" s="2">
        <v>40900</v>
      </c>
      <c r="D644">
        <v>25</v>
      </c>
    </row>
    <row r="645" spans="1:4" x14ac:dyDescent="0.25">
      <c r="A645" t="s">
        <v>22</v>
      </c>
      <c r="B645" t="s">
        <v>16</v>
      </c>
      <c r="C645" s="2">
        <v>40882</v>
      </c>
      <c r="D645">
        <v>12</v>
      </c>
    </row>
    <row r="646" spans="1:4" x14ac:dyDescent="0.25">
      <c r="A646" t="s">
        <v>22</v>
      </c>
      <c r="B646" t="s">
        <v>1</v>
      </c>
      <c r="C646" s="2">
        <v>40891</v>
      </c>
      <c r="D646">
        <v>11</v>
      </c>
    </row>
    <row r="647" spans="1:4" x14ac:dyDescent="0.25">
      <c r="A647" t="s">
        <v>22</v>
      </c>
      <c r="B647" t="s">
        <v>2</v>
      </c>
      <c r="C647" s="2">
        <v>40902</v>
      </c>
      <c r="D647">
        <v>14</v>
      </c>
    </row>
    <row r="648" spans="1:4" x14ac:dyDescent="0.25">
      <c r="A648" t="s">
        <v>22</v>
      </c>
      <c r="B648" t="s">
        <v>17</v>
      </c>
      <c r="C648" s="2">
        <v>40880</v>
      </c>
      <c r="D648">
        <v>7</v>
      </c>
    </row>
    <row r="649" spans="1:4" x14ac:dyDescent="0.25">
      <c r="A649" t="s">
        <v>22</v>
      </c>
      <c r="B649" t="s">
        <v>18</v>
      </c>
      <c r="C649" s="2">
        <v>40887</v>
      </c>
      <c r="D649">
        <v>16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B2:C20"/>
  <sheetViews>
    <sheetView showGridLines="0" workbookViewId="0">
      <selection activeCell="C13" sqref="C13"/>
    </sheetView>
  </sheetViews>
  <sheetFormatPr defaultRowHeight="15" x14ac:dyDescent="0.25"/>
  <cols>
    <col min="2" max="2" width="42.42578125" customWidth="1"/>
    <col min="3" max="3" width="13.140625" style="4" customWidth="1"/>
  </cols>
  <sheetData>
    <row r="2" spans="2:3" x14ac:dyDescent="0.25">
      <c r="B2" s="5" t="s">
        <v>0</v>
      </c>
      <c r="C2" s="6" t="s">
        <v>27</v>
      </c>
    </row>
    <row r="3" spans="2:3" x14ac:dyDescent="0.25">
      <c r="B3" s="7" t="s">
        <v>8</v>
      </c>
      <c r="C3" s="8">
        <v>300</v>
      </c>
    </row>
    <row r="4" spans="2:3" x14ac:dyDescent="0.25">
      <c r="B4" s="7" t="s">
        <v>9</v>
      </c>
      <c r="C4" s="8">
        <v>350</v>
      </c>
    </row>
    <row r="5" spans="2:3" x14ac:dyDescent="0.25">
      <c r="B5" s="7" t="s">
        <v>3</v>
      </c>
      <c r="C5" s="8">
        <v>450</v>
      </c>
    </row>
    <row r="6" spans="2:3" x14ac:dyDescent="0.25">
      <c r="B6" s="7" t="s">
        <v>4</v>
      </c>
      <c r="C6" s="8">
        <v>550</v>
      </c>
    </row>
    <row r="7" spans="2:3" x14ac:dyDescent="0.25">
      <c r="B7" s="7" t="s">
        <v>10</v>
      </c>
      <c r="C7" s="8">
        <v>200</v>
      </c>
    </row>
    <row r="8" spans="2:3" x14ac:dyDescent="0.25">
      <c r="B8" s="7" t="s">
        <v>12</v>
      </c>
      <c r="C8" s="8">
        <v>1500</v>
      </c>
    </row>
    <row r="9" spans="2:3" x14ac:dyDescent="0.25">
      <c r="B9" s="7" t="s">
        <v>11</v>
      </c>
      <c r="C9" s="8">
        <v>1700</v>
      </c>
    </row>
    <row r="10" spans="2:3" x14ac:dyDescent="0.25">
      <c r="B10" s="7" t="s">
        <v>5</v>
      </c>
      <c r="C10" s="8">
        <v>1650</v>
      </c>
    </row>
    <row r="11" spans="2:3" x14ac:dyDescent="0.25">
      <c r="B11" s="7" t="s">
        <v>6</v>
      </c>
      <c r="C11" s="8">
        <v>1800</v>
      </c>
    </row>
    <row r="12" spans="2:3" x14ac:dyDescent="0.25">
      <c r="B12" s="7" t="s">
        <v>7</v>
      </c>
      <c r="C12" s="8">
        <v>1950</v>
      </c>
    </row>
    <row r="13" spans="2:3" x14ac:dyDescent="0.25">
      <c r="B13" s="7" t="s">
        <v>13</v>
      </c>
      <c r="C13" s="8">
        <v>45</v>
      </c>
    </row>
    <row r="14" spans="2:3" x14ac:dyDescent="0.25">
      <c r="B14" s="7" t="s">
        <v>14</v>
      </c>
      <c r="C14" s="8">
        <v>100</v>
      </c>
    </row>
    <row r="15" spans="2:3" x14ac:dyDescent="0.25">
      <c r="B15" s="7" t="s">
        <v>15</v>
      </c>
      <c r="C15" s="8">
        <v>600</v>
      </c>
    </row>
    <row r="16" spans="2:3" x14ac:dyDescent="0.25">
      <c r="B16" s="7" t="s">
        <v>16</v>
      </c>
      <c r="C16" s="8">
        <v>60</v>
      </c>
    </row>
    <row r="17" spans="2:3" x14ac:dyDescent="0.25">
      <c r="B17" s="7" t="s">
        <v>1</v>
      </c>
      <c r="C17" s="8">
        <v>1450</v>
      </c>
    </row>
    <row r="18" spans="2:3" x14ac:dyDescent="0.25">
      <c r="B18" s="7" t="s">
        <v>2</v>
      </c>
      <c r="C18" s="8">
        <v>1950</v>
      </c>
    </row>
    <row r="19" spans="2:3" x14ac:dyDescent="0.25">
      <c r="B19" s="7" t="s">
        <v>17</v>
      </c>
      <c r="C19" s="8">
        <v>190</v>
      </c>
    </row>
    <row r="20" spans="2:3" x14ac:dyDescent="0.25">
      <c r="B20" s="7" t="s">
        <v>18</v>
      </c>
      <c r="C20" s="8">
        <v>250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Capítulo 5</vt:lpstr>
      <vt:lpstr>BaseVendaPorDia</vt:lpstr>
      <vt:lpstr>TabelaPreços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D Coral</dc:creator>
  <cp:lastModifiedBy>Reinaldo</cp:lastModifiedBy>
  <dcterms:created xsi:type="dcterms:W3CDTF">2011-10-08T13:58:09Z</dcterms:created>
  <dcterms:modified xsi:type="dcterms:W3CDTF">2012-02-17T18:42:04Z</dcterms:modified>
</cp:coreProperties>
</file>